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90" windowWidth="14955" windowHeight="8070"/>
  </bookViews>
  <sheets>
    <sheet name="1" sheetId="13" r:id="rId1"/>
    <sheet name="Hoja1" sheetId="14" r:id="rId2"/>
  </sheets>
  <definedNames>
    <definedName name="_xlnm.Print_Area" localSheetId="0">'1'!$A$1:$S$310</definedName>
  </definedNames>
  <calcPr calcId="125725"/>
</workbook>
</file>

<file path=xl/calcChain.xml><?xml version="1.0" encoding="utf-8"?>
<calcChain xmlns="http://schemas.openxmlformats.org/spreadsheetml/2006/main">
  <c r="E64" i="14"/>
  <c r="F64"/>
  <c r="G64"/>
  <c r="E65"/>
  <c r="F65"/>
  <c r="G65"/>
  <c r="E42"/>
  <c r="F42"/>
  <c r="G42"/>
  <c r="E43"/>
  <c r="F43"/>
  <c r="G43"/>
  <c r="E44"/>
  <c r="F44"/>
  <c r="G44"/>
  <c r="E20"/>
  <c r="F20"/>
  <c r="G20"/>
  <c r="E21"/>
  <c r="F21"/>
  <c r="G21"/>
  <c r="G2"/>
  <c r="G3"/>
  <c r="G4"/>
  <c r="G5"/>
  <c r="G6"/>
  <c r="G7"/>
  <c r="G8"/>
  <c r="G9"/>
  <c r="G10"/>
  <c r="G11"/>
  <c r="G12"/>
  <c r="G13"/>
  <c r="G14"/>
  <c r="G15"/>
  <c r="G16"/>
  <c r="G17"/>
  <c r="G18"/>
  <c r="G19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1"/>
  <c r="E3"/>
  <c r="E4"/>
  <c r="E5"/>
  <c r="E6"/>
  <c r="E7"/>
  <c r="E8"/>
  <c r="E9"/>
  <c r="E10"/>
  <c r="E11"/>
  <c r="E12"/>
  <c r="E13"/>
  <c r="E14"/>
  <c r="E15"/>
  <c r="E16"/>
  <c r="E17"/>
  <c r="E18"/>
  <c r="E19"/>
  <c r="E25"/>
  <c r="E26"/>
  <c r="E27"/>
  <c r="E28"/>
  <c r="E29"/>
  <c r="E30"/>
  <c r="E31"/>
  <c r="E32"/>
  <c r="E33"/>
  <c r="E34"/>
  <c r="E35"/>
  <c r="E36"/>
  <c r="E37"/>
  <c r="E38"/>
  <c r="E39"/>
  <c r="E40"/>
  <c r="E41"/>
  <c r="E47"/>
  <c r="E48"/>
  <c r="E49"/>
  <c r="E50"/>
  <c r="E51"/>
  <c r="E52"/>
  <c r="E53"/>
  <c r="E54"/>
  <c r="E55"/>
  <c r="E56"/>
  <c r="E57"/>
  <c r="E58"/>
  <c r="E59"/>
  <c r="E60"/>
  <c r="E61"/>
  <c r="E62"/>
  <c r="E63"/>
  <c r="E2"/>
  <c r="F2"/>
  <c r="F3"/>
  <c r="F4"/>
  <c r="F5"/>
  <c r="F6"/>
  <c r="F7"/>
  <c r="F8"/>
  <c r="F9"/>
  <c r="F10"/>
  <c r="F11"/>
  <c r="F12"/>
  <c r="F13"/>
  <c r="F14"/>
  <c r="F15"/>
  <c r="F16"/>
  <c r="F17"/>
  <c r="F18"/>
  <c r="F19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1"/>
  <c r="E1"/>
  <c r="E43" i="13" l="1"/>
  <c r="D43"/>
  <c r="F43" s="1"/>
  <c r="G43" s="1"/>
  <c r="M248" l="1"/>
  <c r="M93"/>
  <c r="E279" l="1"/>
  <c r="O200"/>
  <c r="O199"/>
  <c r="N267" s="1"/>
  <c r="O198"/>
  <c r="E199"/>
  <c r="E198"/>
  <c r="N266" s="1"/>
  <c r="N198"/>
  <c r="P198" s="1"/>
  <c r="Q198" s="1"/>
  <c r="N199"/>
  <c r="P199" s="1"/>
  <c r="N200"/>
  <c r="P200" s="1"/>
  <c r="Q200" s="1"/>
  <c r="D198"/>
  <c r="F198" s="1"/>
  <c r="O266" s="1"/>
  <c r="D199"/>
  <c r="F199" s="1"/>
  <c r="D279"/>
  <c r="F279" s="1"/>
  <c r="O309"/>
  <c r="E278"/>
  <c r="N268" s="1"/>
  <c r="D278"/>
  <c r="F278" s="1"/>
  <c r="G278" s="1"/>
  <c r="E277"/>
  <c r="D277"/>
  <c r="F277" s="1"/>
  <c r="E276"/>
  <c r="D276"/>
  <c r="F276" s="1"/>
  <c r="G276" s="1"/>
  <c r="E275"/>
  <c r="D275"/>
  <c r="F275" s="1"/>
  <c r="G275" s="1"/>
  <c r="E274"/>
  <c r="D274"/>
  <c r="F274" s="1"/>
  <c r="G274" s="1"/>
  <c r="E273"/>
  <c r="D273"/>
  <c r="F273" s="1"/>
  <c r="G273" s="1"/>
  <c r="E272"/>
  <c r="D272"/>
  <c r="F272" s="1"/>
  <c r="G272" s="1"/>
  <c r="E271"/>
  <c r="D271"/>
  <c r="F271" s="1"/>
  <c r="G271" s="1"/>
  <c r="E270"/>
  <c r="D270"/>
  <c r="F270" s="1"/>
  <c r="G270" s="1"/>
  <c r="E269"/>
  <c r="D269"/>
  <c r="F269" s="1"/>
  <c r="G269" s="1"/>
  <c r="E268"/>
  <c r="D268"/>
  <c r="F268" s="1"/>
  <c r="G268" s="1"/>
  <c r="E267"/>
  <c r="D267"/>
  <c r="F267" s="1"/>
  <c r="G267" s="1"/>
  <c r="E266"/>
  <c r="D266"/>
  <c r="F266" s="1"/>
  <c r="G266" s="1"/>
  <c r="E265"/>
  <c r="D265"/>
  <c r="F265" s="1"/>
  <c r="G265" s="1"/>
  <c r="E264"/>
  <c r="D264"/>
  <c r="F264" s="1"/>
  <c r="G264" s="1"/>
  <c r="E263"/>
  <c r="D263"/>
  <c r="F263" s="1"/>
  <c r="G263" s="1"/>
  <c r="E262"/>
  <c r="D262"/>
  <c r="F262" s="1"/>
  <c r="G262" s="1"/>
  <c r="E261"/>
  <c r="D261"/>
  <c r="F261" s="1"/>
  <c r="G261" s="1"/>
  <c r="E260"/>
  <c r="D260"/>
  <c r="F260" s="1"/>
  <c r="G260" s="1"/>
  <c r="I259"/>
  <c r="R266" s="1"/>
  <c r="C257"/>
  <c r="I256"/>
  <c r="C256"/>
  <c r="F255"/>
  <c r="F253"/>
  <c r="L250"/>
  <c r="L249"/>
  <c r="C249"/>
  <c r="B248"/>
  <c r="O197"/>
  <c r="N197"/>
  <c r="P197" s="1"/>
  <c r="Q197" s="1"/>
  <c r="E197"/>
  <c r="D197"/>
  <c r="F197" s="1"/>
  <c r="G197" s="1"/>
  <c r="O196"/>
  <c r="N196"/>
  <c r="P196" s="1"/>
  <c r="E196"/>
  <c r="D196"/>
  <c r="F196" s="1"/>
  <c r="O195"/>
  <c r="N195"/>
  <c r="P195" s="1"/>
  <c r="Q195" s="1"/>
  <c r="E195"/>
  <c r="D195"/>
  <c r="F195" s="1"/>
  <c r="G195" s="1"/>
  <c r="O194"/>
  <c r="N194"/>
  <c r="P194" s="1"/>
  <c r="Q194" s="1"/>
  <c r="E194"/>
  <c r="D194"/>
  <c r="F194" s="1"/>
  <c r="G194" s="1"/>
  <c r="O193"/>
  <c r="N193"/>
  <c r="P193" s="1"/>
  <c r="Q193" s="1"/>
  <c r="E193"/>
  <c r="D193"/>
  <c r="F193" s="1"/>
  <c r="G193" s="1"/>
  <c r="O192"/>
  <c r="N192"/>
  <c r="P192" s="1"/>
  <c r="Q192" s="1"/>
  <c r="E192"/>
  <c r="D192"/>
  <c r="F192" s="1"/>
  <c r="G192" s="1"/>
  <c r="O191"/>
  <c r="N191"/>
  <c r="P191" s="1"/>
  <c r="Q191" s="1"/>
  <c r="E191"/>
  <c r="D191"/>
  <c r="F191" s="1"/>
  <c r="G191" s="1"/>
  <c r="O190"/>
  <c r="N190"/>
  <c r="P190" s="1"/>
  <c r="Q190" s="1"/>
  <c r="E190"/>
  <c r="D190"/>
  <c r="F190" s="1"/>
  <c r="G190" s="1"/>
  <c r="O189"/>
  <c r="N189"/>
  <c r="P189" s="1"/>
  <c r="Q189" s="1"/>
  <c r="E189"/>
  <c r="D189"/>
  <c r="F189" s="1"/>
  <c r="G189" s="1"/>
  <c r="O188"/>
  <c r="N188"/>
  <c r="P188" s="1"/>
  <c r="Q188" s="1"/>
  <c r="E188"/>
  <c r="D188"/>
  <c r="F188" s="1"/>
  <c r="G188" s="1"/>
  <c r="O187"/>
  <c r="N187"/>
  <c r="P187" s="1"/>
  <c r="Q187" s="1"/>
  <c r="E187"/>
  <c r="D187"/>
  <c r="F187" s="1"/>
  <c r="G187" s="1"/>
  <c r="O186"/>
  <c r="N186"/>
  <c r="P186" s="1"/>
  <c r="Q186" s="1"/>
  <c r="E186"/>
  <c r="D186"/>
  <c r="F186" s="1"/>
  <c r="G186" s="1"/>
  <c r="O185"/>
  <c r="N185"/>
  <c r="P185" s="1"/>
  <c r="Q185" s="1"/>
  <c r="E185"/>
  <c r="D185"/>
  <c r="F185" s="1"/>
  <c r="G185" s="1"/>
  <c r="O184"/>
  <c r="N184"/>
  <c r="P184" s="1"/>
  <c r="Q184" s="1"/>
  <c r="E184"/>
  <c r="D184"/>
  <c r="F184" s="1"/>
  <c r="G184" s="1"/>
  <c r="O183"/>
  <c r="N183"/>
  <c r="P183" s="1"/>
  <c r="Q183" s="1"/>
  <c r="E183"/>
  <c r="D183"/>
  <c r="F183" s="1"/>
  <c r="G183" s="1"/>
  <c r="O182"/>
  <c r="N182"/>
  <c r="P182" s="1"/>
  <c r="Q182" s="1"/>
  <c r="E182"/>
  <c r="D182"/>
  <c r="F182" s="1"/>
  <c r="G182" s="1"/>
  <c r="O181"/>
  <c r="N181"/>
  <c r="P181" s="1"/>
  <c r="Q181" s="1"/>
  <c r="E181"/>
  <c r="D181"/>
  <c r="F181" s="1"/>
  <c r="G181" s="1"/>
  <c r="O180"/>
  <c r="N180"/>
  <c r="P180" s="1"/>
  <c r="Q180" s="1"/>
  <c r="E180"/>
  <c r="D180"/>
  <c r="F180" s="1"/>
  <c r="G180" s="1"/>
  <c r="S179"/>
  <c r="M177"/>
  <c r="C177"/>
  <c r="S176"/>
  <c r="M176"/>
  <c r="I176"/>
  <c r="C176"/>
  <c r="F176" s="1"/>
  <c r="P175"/>
  <c r="F175"/>
  <c r="F173"/>
  <c r="F177" s="1"/>
  <c r="G279" l="1"/>
  <c r="F256"/>
  <c r="Q199"/>
  <c r="O267"/>
  <c r="F257"/>
  <c r="G199"/>
  <c r="O268"/>
  <c r="R308" s="1"/>
  <c r="G198"/>
  <c r="P176"/>
  <c r="G277"/>
  <c r="G196"/>
  <c r="Q196"/>
  <c r="R309"/>
  <c r="P177"/>
  <c r="S308" l="1"/>
  <c r="B93" l="1"/>
  <c r="E42"/>
  <c r="O42"/>
  <c r="E122"/>
  <c r="E121"/>
  <c r="E120"/>
  <c r="N42"/>
  <c r="P42" s="1"/>
  <c r="Q42" s="1"/>
  <c r="D42"/>
  <c r="F42" s="1"/>
  <c r="G42" s="1"/>
  <c r="D120"/>
  <c r="F120" s="1"/>
  <c r="G120" s="1"/>
  <c r="D121"/>
  <c r="F121" s="1"/>
  <c r="D122"/>
  <c r="F122" s="1"/>
  <c r="E41"/>
  <c r="E40"/>
  <c r="N111" s="1"/>
  <c r="D40"/>
  <c r="F40" s="1"/>
  <c r="D41"/>
  <c r="F41" s="1"/>
  <c r="G121" l="1"/>
  <c r="G40"/>
  <c r="O111"/>
  <c r="G122"/>
  <c r="G41"/>
  <c r="D119" l="1"/>
  <c r="F119" s="1"/>
  <c r="G119" s="1"/>
  <c r="E119"/>
  <c r="C94" l="1"/>
  <c r="L95"/>
  <c r="L94"/>
  <c r="O154" l="1"/>
  <c r="E118"/>
  <c r="N113" s="1"/>
  <c r="D118"/>
  <c r="F118" s="1"/>
  <c r="O113" s="1"/>
  <c r="R153" s="1"/>
  <c r="E117"/>
  <c r="D117"/>
  <c r="F117" s="1"/>
  <c r="E116"/>
  <c r="D116"/>
  <c r="F116" s="1"/>
  <c r="E115"/>
  <c r="D115"/>
  <c r="F115" s="1"/>
  <c r="E114"/>
  <c r="D114"/>
  <c r="F114" s="1"/>
  <c r="E113"/>
  <c r="D113"/>
  <c r="F113" s="1"/>
  <c r="E112"/>
  <c r="D112"/>
  <c r="F112" s="1"/>
  <c r="E111"/>
  <c r="D111"/>
  <c r="F111" s="1"/>
  <c r="E110"/>
  <c r="D110"/>
  <c r="F110" s="1"/>
  <c r="E109"/>
  <c r="D109"/>
  <c r="F109" s="1"/>
  <c r="E108"/>
  <c r="D108"/>
  <c r="F108" s="1"/>
  <c r="E107"/>
  <c r="D107"/>
  <c r="F107" s="1"/>
  <c r="E106"/>
  <c r="D106"/>
  <c r="F106" s="1"/>
  <c r="E105"/>
  <c r="D105"/>
  <c r="F105" s="1"/>
  <c r="I104"/>
  <c r="R111" s="1"/>
  <c r="C102"/>
  <c r="I101"/>
  <c r="C101"/>
  <c r="F100"/>
  <c r="F98"/>
  <c r="O41"/>
  <c r="N41"/>
  <c r="P41" s="1"/>
  <c r="O40"/>
  <c r="N112" s="1"/>
  <c r="N40"/>
  <c r="P40" s="1"/>
  <c r="O112" s="1"/>
  <c r="O39"/>
  <c r="N39"/>
  <c r="P39" s="1"/>
  <c r="E39"/>
  <c r="D39"/>
  <c r="F39" s="1"/>
  <c r="G39" s="1"/>
  <c r="O38"/>
  <c r="N38"/>
  <c r="P38" s="1"/>
  <c r="Q38" s="1"/>
  <c r="E38"/>
  <c r="D38"/>
  <c r="F38" s="1"/>
  <c r="O37"/>
  <c r="N37"/>
  <c r="P37" s="1"/>
  <c r="Q37" s="1"/>
  <c r="E37"/>
  <c r="D37"/>
  <c r="F37" s="1"/>
  <c r="G37" s="1"/>
  <c r="O36"/>
  <c r="N36"/>
  <c r="P36" s="1"/>
  <c r="Q36" s="1"/>
  <c r="E36"/>
  <c r="D36"/>
  <c r="F36" s="1"/>
  <c r="G36" s="1"/>
  <c r="O35"/>
  <c r="N35"/>
  <c r="P35" s="1"/>
  <c r="Q35" s="1"/>
  <c r="E35"/>
  <c r="D35"/>
  <c r="F35" s="1"/>
  <c r="G35" s="1"/>
  <c r="O34"/>
  <c r="N34"/>
  <c r="P34" s="1"/>
  <c r="Q34" s="1"/>
  <c r="E34"/>
  <c r="D34"/>
  <c r="F34" s="1"/>
  <c r="G34" s="1"/>
  <c r="O33"/>
  <c r="N33"/>
  <c r="P33" s="1"/>
  <c r="Q33" s="1"/>
  <c r="E33"/>
  <c r="D33"/>
  <c r="F33" s="1"/>
  <c r="G33" s="1"/>
  <c r="O32"/>
  <c r="N32"/>
  <c r="P32" s="1"/>
  <c r="Q32" s="1"/>
  <c r="E32"/>
  <c r="D32"/>
  <c r="F32" s="1"/>
  <c r="G32" s="1"/>
  <c r="O31"/>
  <c r="N31"/>
  <c r="P31" s="1"/>
  <c r="Q31" s="1"/>
  <c r="E31"/>
  <c r="D31"/>
  <c r="F31" s="1"/>
  <c r="G31" s="1"/>
  <c r="O30"/>
  <c r="N30"/>
  <c r="P30" s="1"/>
  <c r="Q30" s="1"/>
  <c r="E30"/>
  <c r="D30"/>
  <c r="F30" s="1"/>
  <c r="G30" s="1"/>
  <c r="O29"/>
  <c r="N29"/>
  <c r="P29" s="1"/>
  <c r="Q29" s="1"/>
  <c r="E29"/>
  <c r="D29"/>
  <c r="F29" s="1"/>
  <c r="G29" s="1"/>
  <c r="O28"/>
  <c r="N28"/>
  <c r="P28" s="1"/>
  <c r="Q28" s="1"/>
  <c r="E28"/>
  <c r="D28"/>
  <c r="F28" s="1"/>
  <c r="G28" s="1"/>
  <c r="O27"/>
  <c r="N27"/>
  <c r="P27" s="1"/>
  <c r="Q27" s="1"/>
  <c r="E27"/>
  <c r="D27"/>
  <c r="F27" s="1"/>
  <c r="G27" s="1"/>
  <c r="O26"/>
  <c r="N26"/>
  <c r="P26" s="1"/>
  <c r="Q26" s="1"/>
  <c r="E26"/>
  <c r="D26"/>
  <c r="F26" s="1"/>
  <c r="G26" s="1"/>
  <c r="O25"/>
  <c r="N25"/>
  <c r="P25" s="1"/>
  <c r="Q25" s="1"/>
  <c r="E25"/>
  <c r="D25"/>
  <c r="F25" s="1"/>
  <c r="G25" s="1"/>
  <c r="S24"/>
  <c r="M22"/>
  <c r="C22"/>
  <c r="S21"/>
  <c r="M21"/>
  <c r="I21"/>
  <c r="C21"/>
  <c r="F21" s="1"/>
  <c r="P20"/>
  <c r="F20"/>
  <c r="F18"/>
  <c r="F22" s="1"/>
  <c r="F102" l="1"/>
  <c r="F101"/>
  <c r="G38"/>
  <c r="G105"/>
  <c r="G106"/>
  <c r="G107"/>
  <c r="G108"/>
  <c r="G109"/>
  <c r="G110"/>
  <c r="G111"/>
  <c r="G112"/>
  <c r="G113"/>
  <c r="G114"/>
  <c r="G115"/>
  <c r="G116"/>
  <c r="G117"/>
  <c r="G118"/>
  <c r="P21"/>
  <c r="Q39"/>
  <c r="Q40"/>
  <c r="Q41"/>
  <c r="R154"/>
  <c r="S153" s="1"/>
  <c r="P22"/>
</calcChain>
</file>

<file path=xl/sharedStrings.xml><?xml version="1.0" encoding="utf-8"?>
<sst xmlns="http://schemas.openxmlformats.org/spreadsheetml/2006/main" count="318" uniqueCount="80">
  <si>
    <t xml:space="preserve">Anillo de </t>
  </si>
  <si>
    <t>Deformimetro</t>
  </si>
  <si>
    <t>Fuerza</t>
  </si>
  <si>
    <t xml:space="preserve">Esfuerzo </t>
  </si>
  <si>
    <t>Esfuerzos</t>
  </si>
  <si>
    <t>Carga</t>
  </si>
  <si>
    <t>Hz * 10-4</t>
  </si>
  <si>
    <t>Vert * 10-4</t>
  </si>
  <si>
    <t>t/s</t>
  </si>
  <si>
    <t>DATOS DE LA MUESTRA</t>
  </si>
  <si>
    <t>CONTENIDO DE HUMEDAD</t>
  </si>
  <si>
    <t>Diam. o lado</t>
  </si>
  <si>
    <t>Peso Suelo Seco :</t>
  </si>
  <si>
    <t>Area (cm²):</t>
  </si>
  <si>
    <t>Carga Normal :(Kg)</t>
  </si>
  <si>
    <t>Altura (cm) :</t>
  </si>
  <si>
    <t>Esfuerzo Normal :(Kg/cm²)</t>
  </si>
  <si>
    <t>Volumen(cm³):</t>
  </si>
  <si>
    <t>Peso Unitario Húmedo:(gr/cm³)</t>
  </si>
  <si>
    <t>w (%)</t>
  </si>
  <si>
    <t>Peso Suelo Húmedo:</t>
  </si>
  <si>
    <t>Peso Unitario Seco:(gr/cm³)</t>
  </si>
  <si>
    <t>Cortante (Kgf)</t>
  </si>
  <si>
    <t>Normal бn</t>
  </si>
  <si>
    <t>Cortante   t</t>
  </si>
  <si>
    <t>Constante del anillo de carga kg/div) :  2,166+(lectura*0,08)</t>
  </si>
  <si>
    <t>Muestra</t>
  </si>
  <si>
    <t>Normal</t>
  </si>
  <si>
    <t>t</t>
  </si>
  <si>
    <t>Ezfuerzo</t>
  </si>
  <si>
    <t>cortante</t>
  </si>
  <si>
    <t>GRAFICA ESFUERZO NORMAL  Vs ESFUERZO CORTANTE</t>
  </si>
  <si>
    <r>
      <t>s</t>
    </r>
    <r>
      <rPr>
        <sz val="10"/>
        <rFont val="Arial"/>
        <family val="2"/>
      </rPr>
      <t>n</t>
    </r>
  </si>
  <si>
    <t>Cohesión (C) =</t>
  </si>
  <si>
    <t>FALLA</t>
  </si>
  <si>
    <t>TANG  Ф =</t>
  </si>
  <si>
    <t>PROF(m)</t>
  </si>
  <si>
    <t>ENSAYO DE CORTE DIRECTO (Cohesivos, no cohesivos) - Según Joseph E. Bowles - (ASTM D 3080-99)</t>
  </si>
  <si>
    <r>
      <t>W</t>
    </r>
    <r>
      <rPr>
        <vertAlign val="subscript"/>
        <sz val="10"/>
        <rFont val="Arial"/>
        <family val="2"/>
      </rPr>
      <t>rmh+r,</t>
    </r>
    <r>
      <rPr>
        <sz val="10"/>
        <rFont val="Arial"/>
        <family val="2"/>
      </rPr>
      <t xml:space="preserve"> (g)</t>
    </r>
  </si>
  <si>
    <r>
      <t>W</t>
    </r>
    <r>
      <rPr>
        <vertAlign val="subscript"/>
        <sz val="10"/>
        <rFont val="Arial"/>
        <family val="2"/>
      </rPr>
      <t>rms+r,</t>
    </r>
    <r>
      <rPr>
        <sz val="10"/>
        <rFont val="Arial"/>
        <family val="2"/>
      </rPr>
      <t xml:space="preserve"> (g)</t>
    </r>
  </si>
  <si>
    <t>Peso Suelo Húmedo(gr):</t>
  </si>
  <si>
    <t>Peso Suelo Seco(gr) :</t>
  </si>
  <si>
    <r>
      <t>Ángulo de fricción interna (</t>
    </r>
    <r>
      <rPr>
        <b/>
        <sz val="12"/>
        <rFont val="Symbol"/>
        <family val="1"/>
        <charset val="2"/>
      </rPr>
      <t>f</t>
    </r>
    <r>
      <rPr>
        <b/>
        <sz val="12"/>
        <rFont val="Arial"/>
        <family val="2"/>
      </rPr>
      <t>) =</t>
    </r>
  </si>
  <si>
    <t>MACROPROCESO:ADMINISTRATIVO</t>
  </si>
  <si>
    <t>PROCESO:GESTION DE ABORATORIOS</t>
  </si>
  <si>
    <t>PROCEDIMIENTO:EMISION DE RESULTADOS</t>
  </si>
  <si>
    <t>INFORME DE EMISION DE RESULTADOS SERVICIOS DE EXTENSION</t>
  </si>
  <si>
    <t>Código: A-GL-E01-F03</t>
  </si>
  <si>
    <t>Versión:  03</t>
  </si>
  <si>
    <t>Página 1 de 2</t>
  </si>
  <si>
    <t>FACULTAD SECCIONAL SOGAMOSO</t>
  </si>
  <si>
    <t>LABORATORIO DE SUELOS Y ROCAS</t>
  </si>
  <si>
    <t>Consecutivo:</t>
  </si>
  <si>
    <t>NOMBRE:</t>
  </si>
  <si>
    <t>EMPRESA:</t>
  </si>
  <si>
    <t>DIRECCION:</t>
  </si>
  <si>
    <t xml:space="preserve">CÉDULA: </t>
  </si>
  <si>
    <t xml:space="preserve">NIT: </t>
  </si>
  <si>
    <t>TELÉFONO:</t>
  </si>
  <si>
    <t>Fax:</t>
  </si>
  <si>
    <t>E-mail:</t>
  </si>
  <si>
    <t>MUESTRA</t>
  </si>
  <si>
    <t>COORDENADAS:</t>
  </si>
  <si>
    <r>
      <rPr>
        <b/>
        <sz val="9"/>
        <rFont val="Arial"/>
        <family val="2"/>
      </rPr>
      <t>INSTITUTO DE RECURSOS MINEROS Y ENERGETICOS</t>
    </r>
    <r>
      <rPr>
        <b/>
        <sz val="9"/>
        <rFont val="Lydian BT"/>
      </rPr>
      <t xml:space="preserve">                         </t>
    </r>
  </si>
  <si>
    <t>Página 2 de 2</t>
  </si>
  <si>
    <t>DATOS DEL CLIENTE:                               CORPOCHIVOR</t>
  </si>
  <si>
    <t>PROYECTO :                                          ESTUDIO DE AMENAZA Y VULNERABILIDAD   MUNICIPIO DE  TENZA</t>
  </si>
  <si>
    <t>FECHA:                SEPTIEMBRE   DE   2013</t>
  </si>
  <si>
    <t>E     1,072,437</t>
  </si>
  <si>
    <t>N    1,049,439</t>
  </si>
  <si>
    <t>PROYECTO :                                          ESTUDIO DE AMENAZA Y VULNERABILIDAD   MUNICIPIO DE TENZA</t>
  </si>
  <si>
    <t>S1 M3</t>
  </si>
  <si>
    <t>S2 M3</t>
  </si>
  <si>
    <r>
      <t>0,420  Kgf/cm</t>
    </r>
    <r>
      <rPr>
        <b/>
        <vertAlign val="superscript"/>
        <sz val="12"/>
        <rFont val="Arial"/>
        <family val="2"/>
      </rPr>
      <t>2</t>
    </r>
  </si>
  <si>
    <t>9,090276 º</t>
  </si>
  <si>
    <r>
      <t>2,10255  Kgf/cm</t>
    </r>
    <r>
      <rPr>
        <b/>
        <vertAlign val="superscript"/>
        <sz val="12"/>
        <rFont val="Arial"/>
        <family val="2"/>
      </rPr>
      <t>2</t>
    </r>
  </si>
  <si>
    <t>18,5723 º</t>
  </si>
  <si>
    <t>E     1,072,481</t>
  </si>
  <si>
    <t>N    1,049,509</t>
  </si>
  <si>
    <t>FECHA:                   SEPTIEMBRE   DE   2013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</si>
</sst>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0.0000"/>
    <numFmt numFmtId="167" formatCode="0.00000"/>
  </numFmts>
  <fonts count="3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Symbol"/>
      <family val="1"/>
      <charset val="2"/>
    </font>
    <font>
      <b/>
      <i/>
      <sz val="10"/>
      <name val="Arial"/>
      <family val="2"/>
    </font>
    <font>
      <i/>
      <sz val="10"/>
      <name val="Times New Roman"/>
      <family val="1"/>
    </font>
    <font>
      <b/>
      <i/>
      <sz val="9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vertAlign val="subscript"/>
      <sz val="10"/>
      <name val="Arial"/>
      <family val="2"/>
    </font>
    <font>
      <b/>
      <i/>
      <sz val="10"/>
      <name val="Times New Roman"/>
      <family val="1"/>
    </font>
    <font>
      <sz val="10"/>
      <name val="Times New Roman"/>
      <family val="1"/>
    </font>
    <font>
      <sz val="8"/>
      <color rgb="FFFF0000"/>
      <name val="Arial"/>
      <family val="2"/>
    </font>
    <font>
      <b/>
      <sz val="14"/>
      <name val="Arial"/>
      <family val="2"/>
    </font>
    <font>
      <b/>
      <sz val="10"/>
      <name val="Times New Roman"/>
      <family val="1"/>
    </font>
    <font>
      <b/>
      <vertAlign val="superscript"/>
      <sz val="12"/>
      <name val="Arial"/>
      <family val="2"/>
    </font>
    <font>
      <b/>
      <sz val="12"/>
      <name val="Symbol"/>
      <family val="1"/>
      <charset val="2"/>
    </font>
    <font>
      <b/>
      <sz val="10"/>
      <color rgb="FFFF0000"/>
      <name val="Times New Roman"/>
      <family val="1"/>
    </font>
    <font>
      <b/>
      <sz val="9"/>
      <name val="Arial"/>
      <family val="2"/>
    </font>
    <font>
      <b/>
      <sz val="9"/>
      <name val="Lydian BT"/>
    </font>
    <font>
      <b/>
      <sz val="10"/>
      <color rgb="FFFF0000"/>
      <name val="Arial"/>
      <family val="2"/>
    </font>
    <font>
      <sz val="9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9">
    <xf numFmtId="0" fontId="0" fillId="0" borderId="0" xfId="0"/>
    <xf numFmtId="0" fontId="0" fillId="0" borderId="0" xfId="0" applyBorder="1"/>
    <xf numFmtId="0" fontId="8" fillId="2" borderId="0" xfId="0" applyFont="1" applyFill="1" applyBorder="1" applyAlignment="1" applyProtection="1">
      <alignment horizontal="center" vertical="center"/>
    </xf>
    <xf numFmtId="0" fontId="8" fillId="0" borderId="0" xfId="0" applyFont="1" applyBorder="1"/>
    <xf numFmtId="0" fontId="10" fillId="0" borderId="0" xfId="0" applyFont="1" applyBorder="1"/>
    <xf numFmtId="0" fontId="8" fillId="0" borderId="0" xfId="0" applyFont="1" applyBorder="1" applyAlignment="1">
      <alignment horizontal="centerContinuous"/>
    </xf>
    <xf numFmtId="0" fontId="7" fillId="0" borderId="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167" fontId="8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6" fontId="3" fillId="0" borderId="0" xfId="0" applyNumberFormat="1" applyFont="1" applyBorder="1" applyAlignment="1">
      <alignment horizontal="center"/>
    </xf>
    <xf numFmtId="1" fontId="7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2" fontId="9" fillId="2" borderId="9" xfId="0" applyNumberFormat="1" applyFont="1" applyFill="1" applyBorder="1" applyAlignment="1" applyProtection="1">
      <alignment horizontal="center" vertical="center"/>
      <protection locked="0"/>
    </xf>
    <xf numFmtId="0" fontId="8" fillId="0" borderId="9" xfId="0" applyFont="1" applyBorder="1"/>
    <xf numFmtId="0" fontId="2" fillId="0" borderId="10" xfId="0" applyFont="1" applyBorder="1" applyAlignment="1">
      <alignment horizontal="center"/>
    </xf>
    <xf numFmtId="0" fontId="0" fillId="0" borderId="0" xfId="0" applyBorder="1" applyAlignment="1"/>
    <xf numFmtId="0" fontId="2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14" fillId="0" borderId="10" xfId="0" applyFont="1" applyBorder="1" applyAlignment="1" applyProtection="1">
      <alignment horizontal="center"/>
      <protection locked="0"/>
    </xf>
    <xf numFmtId="0" fontId="5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8" fillId="0" borderId="7" xfId="0" applyFont="1" applyBorder="1"/>
    <xf numFmtId="0" fontId="4" fillId="0" borderId="10" xfId="0" applyFont="1" applyBorder="1" applyAlignment="1">
      <alignment horizontal="center"/>
    </xf>
    <xf numFmtId="0" fontId="17" fillId="0" borderId="0" xfId="0" applyFont="1" applyBorder="1"/>
    <xf numFmtId="167" fontId="18" fillId="0" borderId="0" xfId="0" applyNumberFormat="1" applyFont="1" applyBorder="1" applyAlignment="1">
      <alignment horizontal="center"/>
    </xf>
    <xf numFmtId="0" fontId="18" fillId="0" borderId="0" xfId="0" applyFont="1" applyBorder="1"/>
    <xf numFmtId="0" fontId="8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2" fontId="9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left"/>
    </xf>
    <xf numFmtId="0" fontId="12" fillId="0" borderId="0" xfId="0" applyFont="1" applyBorder="1" applyAlignment="1"/>
    <xf numFmtId="0" fontId="8" fillId="0" borderId="1" xfId="0" applyFont="1" applyBorder="1"/>
    <xf numFmtId="0" fontId="8" fillId="2" borderId="1" xfId="0" applyFont="1" applyFill="1" applyBorder="1" applyAlignment="1" applyProtection="1">
      <alignment horizontal="center" vertical="center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164" fontId="21" fillId="0" borderId="1" xfId="0" applyNumberFormat="1" applyFont="1" applyBorder="1" applyAlignment="1">
      <alignment horizontal="center"/>
    </xf>
    <xf numFmtId="0" fontId="8" fillId="0" borderId="0" xfId="0" applyFont="1" applyFill="1" applyBorder="1"/>
    <xf numFmtId="0" fontId="2" fillId="0" borderId="1" xfId="0" applyFont="1" applyFill="1" applyBorder="1" applyAlignment="1" applyProtection="1">
      <alignment horizontal="center" vertical="center"/>
    </xf>
    <xf numFmtId="0" fontId="8" fillId="0" borderId="4" xfId="0" applyFont="1" applyBorder="1" applyAlignment="1">
      <alignment horizontal="left"/>
    </xf>
    <xf numFmtId="2" fontId="8" fillId="0" borderId="4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166" fontId="8" fillId="0" borderId="2" xfId="0" applyNumberFormat="1" applyFont="1" applyBorder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0" fontId="8" fillId="0" borderId="6" xfId="0" applyFont="1" applyBorder="1"/>
    <xf numFmtId="0" fontId="8" fillId="0" borderId="12" xfId="0" applyFont="1" applyBorder="1"/>
    <xf numFmtId="0" fontId="8" fillId="0" borderId="8" xfId="0" applyFont="1" applyBorder="1"/>
    <xf numFmtId="0" fontId="8" fillId="0" borderId="0" xfId="0" applyFont="1"/>
    <xf numFmtId="0" fontId="8" fillId="0" borderId="0" xfId="0" applyFont="1" applyBorder="1" applyAlignment="1"/>
    <xf numFmtId="166" fontId="8" fillId="0" borderId="0" xfId="0" applyNumberFormat="1" applyFont="1" applyBorder="1" applyAlignment="1">
      <alignment horizontal="center"/>
    </xf>
    <xf numFmtId="0" fontId="8" fillId="0" borderId="0" xfId="0" applyFont="1" applyFill="1" applyBorder="1" applyAlignment="1"/>
    <xf numFmtId="166" fontId="20" fillId="0" borderId="0" xfId="1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2" fontId="8" fillId="0" borderId="14" xfId="0" applyNumberFormat="1" applyFont="1" applyBorder="1" applyAlignment="1">
      <alignment horizontal="center"/>
    </xf>
    <xf numFmtId="0" fontId="2" fillId="0" borderId="0" xfId="0" applyFont="1" applyFill="1" applyBorder="1" applyAlignment="1" applyProtection="1">
      <alignment horizontal="center" vertical="center"/>
    </xf>
    <xf numFmtId="165" fontId="9" fillId="0" borderId="0" xfId="0" applyNumberFormat="1" applyFont="1" applyFill="1" applyBorder="1" applyAlignment="1" applyProtection="1">
      <alignment horizontal="center" vertical="center"/>
      <protection locked="0"/>
    </xf>
    <xf numFmtId="165" fontId="8" fillId="0" borderId="1" xfId="0" applyNumberFormat="1" applyFont="1" applyBorder="1" applyAlignment="1">
      <alignment horizontal="center"/>
    </xf>
    <xf numFmtId="0" fontId="8" fillId="0" borderId="8" xfId="0" applyFont="1" applyFill="1" applyBorder="1" applyAlignment="1"/>
    <xf numFmtId="49" fontId="8" fillId="0" borderId="0" xfId="0" applyNumberFormat="1" applyFont="1" applyBorder="1" applyAlignment="1">
      <alignment horizontal="center"/>
    </xf>
    <xf numFmtId="167" fontId="8" fillId="0" borderId="0" xfId="0" applyNumberFormat="1" applyFont="1" applyBorder="1" applyAlignment="1"/>
    <xf numFmtId="165" fontId="18" fillId="0" borderId="0" xfId="0" applyNumberFormat="1" applyFont="1" applyBorder="1" applyAlignment="1">
      <alignment horizontal="center"/>
    </xf>
    <xf numFmtId="49" fontId="18" fillId="0" borderId="0" xfId="0" applyNumberFormat="1" applyFont="1" applyBorder="1" applyAlignment="1">
      <alignment horizontal="center"/>
    </xf>
    <xf numFmtId="166" fontId="8" fillId="0" borderId="1" xfId="0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66" fontId="8" fillId="0" borderId="0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" fontId="22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166" fontId="15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6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65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 vertical="center"/>
    </xf>
    <xf numFmtId="167" fontId="20" fillId="0" borderId="0" xfId="0" applyNumberFormat="1" applyFont="1" applyFill="1" applyBorder="1" applyAlignment="1">
      <alignment horizontal="center"/>
    </xf>
    <xf numFmtId="164" fontId="2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2" fontId="8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" fontId="22" fillId="0" borderId="0" xfId="0" applyNumberFormat="1" applyFont="1" applyFill="1" applyBorder="1" applyAlignment="1">
      <alignment horizontal="center"/>
    </xf>
    <xf numFmtId="166" fontId="24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/>
    </xf>
    <xf numFmtId="167" fontId="21" fillId="0" borderId="1" xfId="0" applyNumberFormat="1" applyFont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166" fontId="27" fillId="0" borderId="1" xfId="1" applyNumberFormat="1" applyFont="1" applyFill="1" applyBorder="1" applyAlignment="1" applyProtection="1">
      <alignment horizontal="center" vertical="center"/>
    </xf>
    <xf numFmtId="167" fontId="27" fillId="0" borderId="6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3" fillId="0" borderId="0" xfId="0" applyFont="1" applyBorder="1" applyAlignment="1"/>
    <xf numFmtId="166" fontId="8" fillId="0" borderId="4" xfId="0" applyNumberFormat="1" applyFont="1" applyBorder="1" applyAlignment="1">
      <alignment horizontal="center"/>
    </xf>
    <xf numFmtId="166" fontId="8" fillId="0" borderId="4" xfId="0" applyNumberFormat="1" applyFont="1" applyFill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5" fontId="31" fillId="2" borderId="1" xfId="0" applyNumberFormat="1" applyFont="1" applyFill="1" applyBorder="1" applyAlignment="1" applyProtection="1">
      <alignment horizontal="center"/>
      <protection locked="0"/>
    </xf>
    <xf numFmtId="165" fontId="31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7" xfId="0" applyFont="1" applyBorder="1" applyAlignment="1">
      <alignment horizontal="center"/>
    </xf>
    <xf numFmtId="166" fontId="8" fillId="0" borderId="7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1" fontId="32" fillId="3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30" fillId="0" borderId="3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/>
    </xf>
    <xf numFmtId="0" fontId="30" fillId="0" borderId="4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>
      <alignment horizontal="left"/>
    </xf>
    <xf numFmtId="0" fontId="28" fillId="0" borderId="1" xfId="0" applyFont="1" applyBorder="1" applyAlignment="1">
      <alignment horizontal="left"/>
    </xf>
    <xf numFmtId="0" fontId="29" fillId="0" borderId="1" xfId="0" applyFont="1" applyFill="1" applyBorder="1" applyAlignment="1">
      <alignment horizontal="center" wrapText="1"/>
    </xf>
    <xf numFmtId="0" fontId="28" fillId="0" borderId="1" xfId="0" applyFont="1" applyFill="1" applyBorder="1" applyAlignment="1">
      <alignment horizontal="center"/>
    </xf>
    <xf numFmtId="0" fontId="28" fillId="0" borderId="3" xfId="0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28" fillId="0" borderId="3" xfId="0" applyFont="1" applyBorder="1" applyAlignment="1">
      <alignment horizontal="left"/>
    </xf>
    <xf numFmtId="0" fontId="28" fillId="0" borderId="13" xfId="0" applyFont="1" applyBorder="1" applyAlignment="1">
      <alignment horizontal="left"/>
    </xf>
    <xf numFmtId="0" fontId="28" fillId="0" borderId="5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28" fillId="0" borderId="1" xfId="0" applyFont="1" applyBorder="1" applyAlignment="1" applyProtection="1">
      <alignment horizontal="center"/>
      <protection locked="0"/>
    </xf>
    <xf numFmtId="0" fontId="8" fillId="0" borderId="6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6" fillId="2" borderId="1" xfId="0" applyFont="1" applyFill="1" applyBorder="1" applyAlignment="1" applyProtection="1">
      <alignment horizontal="center" vertical="center"/>
    </xf>
    <xf numFmtId="0" fontId="28" fillId="0" borderId="3" xfId="0" applyFont="1" applyFill="1" applyBorder="1" applyAlignment="1">
      <alignment horizontal="center" wrapText="1"/>
    </xf>
    <xf numFmtId="0" fontId="28" fillId="0" borderId="13" xfId="0" applyFont="1" applyFill="1" applyBorder="1" applyAlignment="1">
      <alignment horizontal="center" wrapText="1"/>
    </xf>
    <xf numFmtId="0" fontId="28" fillId="0" borderId="5" xfId="0" applyFont="1" applyFill="1" applyBorder="1" applyAlignment="1">
      <alignment horizontal="center" wrapText="1"/>
    </xf>
    <xf numFmtId="0" fontId="28" fillId="0" borderId="0" xfId="0" applyFont="1" applyFill="1" applyBorder="1" applyAlignment="1">
      <alignment horizontal="center"/>
    </xf>
    <xf numFmtId="1" fontId="0" fillId="0" borderId="0" xfId="0" applyNumberFormat="1"/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roundedCorners val="1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800"/>
              <a:t>Muestras</a:t>
            </a:r>
          </a:p>
        </c:rich>
      </c:tx>
      <c:layout>
        <c:manualLayout>
          <c:xMode val="edge"/>
          <c:yMode val="edge"/>
          <c:x val="0.45571955719557194"/>
          <c:y val="2.475247524752475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5170686341372698E-2"/>
          <c:y val="8.2508083228726853E-2"/>
          <c:w val="0.87821522309711364"/>
          <c:h val="0.73473905435733655"/>
        </c:manualLayout>
      </c:layout>
      <c:scatterChart>
        <c:scatterStyle val="smoothMarker"/>
        <c:ser>
          <c:idx val="0"/>
          <c:order val="0"/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8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'1'!$B$25:$B$43</c:f>
              <c:numCache>
                <c:formatCode>General</c:formatCode>
                <c:ptCount val="1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140</c:v>
                </c:pt>
                <c:pt idx="9">
                  <c:v>180</c:v>
                </c:pt>
                <c:pt idx="10">
                  <c:v>220</c:v>
                </c:pt>
                <c:pt idx="11">
                  <c:v>280</c:v>
                </c:pt>
                <c:pt idx="12">
                  <c:v>300</c:v>
                </c:pt>
                <c:pt idx="13">
                  <c:v>350</c:v>
                </c:pt>
                <c:pt idx="14">
                  <c:v>400</c:v>
                </c:pt>
                <c:pt idx="15">
                  <c:v>450</c:v>
                </c:pt>
                <c:pt idx="16">
                  <c:v>500</c:v>
                </c:pt>
                <c:pt idx="17">
                  <c:v>600</c:v>
                </c:pt>
                <c:pt idx="18">
                  <c:v>700</c:v>
                </c:pt>
              </c:numCache>
            </c:numRef>
          </c:xVal>
          <c:yVal>
            <c:numRef>
              <c:f>'1'!$F$25:$F$43</c:f>
              <c:numCache>
                <c:formatCode>0.0000</c:formatCode>
                <c:ptCount val="19"/>
                <c:pt idx="0">
                  <c:v>6.0166666666666667E-2</c:v>
                </c:pt>
                <c:pt idx="1">
                  <c:v>6.6833333333333328E-2</c:v>
                </c:pt>
                <c:pt idx="2">
                  <c:v>0.14016666666666666</c:v>
                </c:pt>
                <c:pt idx="3">
                  <c:v>0.19127777777777777</c:v>
                </c:pt>
                <c:pt idx="4">
                  <c:v>0.23350000000000001</c:v>
                </c:pt>
                <c:pt idx="5">
                  <c:v>0.28016666666666667</c:v>
                </c:pt>
                <c:pt idx="6">
                  <c:v>0.31572222222222224</c:v>
                </c:pt>
                <c:pt idx="7">
                  <c:v>0.32905555555555555</c:v>
                </c:pt>
                <c:pt idx="8">
                  <c:v>0.36683333333333334</c:v>
                </c:pt>
                <c:pt idx="9">
                  <c:v>0.38016666666666665</c:v>
                </c:pt>
                <c:pt idx="10">
                  <c:v>0.38461111111111113</c:v>
                </c:pt>
                <c:pt idx="11">
                  <c:v>0.40461111111111114</c:v>
                </c:pt>
                <c:pt idx="12">
                  <c:v>0.41572222222222227</c:v>
                </c:pt>
                <c:pt idx="13">
                  <c:v>0.4268333333333334</c:v>
                </c:pt>
                <c:pt idx="14">
                  <c:v>0.43127777777777776</c:v>
                </c:pt>
                <c:pt idx="15">
                  <c:v>0.4268333333333334</c:v>
                </c:pt>
                <c:pt idx="16">
                  <c:v>0.42461111111111116</c:v>
                </c:pt>
                <c:pt idx="17">
                  <c:v>0.41350000000000003</c:v>
                </c:pt>
                <c:pt idx="18">
                  <c:v>0.40683333333333338</c:v>
                </c:pt>
              </c:numCache>
            </c:numRef>
          </c:yVal>
          <c:smooth val="1"/>
        </c:ser>
        <c:ser>
          <c:idx val="1"/>
          <c:order val="1"/>
          <c:tx>
            <c:v>M2</c:v>
          </c:tx>
          <c:spPr>
            <a:ln w="12700">
              <a:solidFill>
                <a:srgbClr val="FF0000"/>
              </a:solidFill>
            </a:ln>
          </c:spPr>
          <c:marker>
            <c:spPr>
              <a:ln w="12700">
                <a:solidFill>
                  <a:srgbClr val="FF0000"/>
                </a:solidFill>
              </a:ln>
            </c:spPr>
          </c:marker>
          <c:xVal>
            <c:numRef>
              <c:f>'1'!$L$25:$L$42</c:f>
              <c:numCache>
                <c:formatCode>General</c:formatCode>
                <c:ptCount val="18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140</c:v>
                </c:pt>
                <c:pt idx="9">
                  <c:v>180</c:v>
                </c:pt>
                <c:pt idx="10">
                  <c:v>220</c:v>
                </c:pt>
                <c:pt idx="11">
                  <c:v>280</c:v>
                </c:pt>
                <c:pt idx="12">
                  <c:v>300</c:v>
                </c:pt>
                <c:pt idx="13">
                  <c:v>350</c:v>
                </c:pt>
                <c:pt idx="14">
                  <c:v>400</c:v>
                </c:pt>
                <c:pt idx="15">
                  <c:v>450</c:v>
                </c:pt>
                <c:pt idx="16">
                  <c:v>500</c:v>
                </c:pt>
                <c:pt idx="17">
                  <c:v>600</c:v>
                </c:pt>
              </c:numCache>
            </c:numRef>
          </c:xVal>
          <c:yVal>
            <c:numRef>
              <c:f>'1'!$P$25:$P$42</c:f>
              <c:numCache>
                <c:formatCode>0.0000</c:formatCode>
                <c:ptCount val="18"/>
                <c:pt idx="0">
                  <c:v>6.0166666666666667E-2</c:v>
                </c:pt>
                <c:pt idx="1">
                  <c:v>0.10683333333333334</c:v>
                </c:pt>
                <c:pt idx="2">
                  <c:v>0.14238888888888887</c:v>
                </c:pt>
                <c:pt idx="3">
                  <c:v>0.21127777777777779</c:v>
                </c:pt>
                <c:pt idx="4">
                  <c:v>0.2535</c:v>
                </c:pt>
                <c:pt idx="5">
                  <c:v>0.31572222222222224</c:v>
                </c:pt>
                <c:pt idx="6">
                  <c:v>0.34461111111111115</c:v>
                </c:pt>
                <c:pt idx="7">
                  <c:v>0.37572222222222224</c:v>
                </c:pt>
                <c:pt idx="8">
                  <c:v>0.40683333333333338</c:v>
                </c:pt>
                <c:pt idx="9">
                  <c:v>0.4268333333333334</c:v>
                </c:pt>
                <c:pt idx="10">
                  <c:v>0.44016666666666665</c:v>
                </c:pt>
                <c:pt idx="11">
                  <c:v>0.44461111111111112</c:v>
                </c:pt>
                <c:pt idx="12">
                  <c:v>0.44905555555555554</c:v>
                </c:pt>
                <c:pt idx="13">
                  <c:v>0.45350000000000001</c:v>
                </c:pt>
                <c:pt idx="14">
                  <c:v>0.46016666666666661</c:v>
                </c:pt>
                <c:pt idx="15">
                  <c:v>0.46683333333333338</c:v>
                </c:pt>
                <c:pt idx="16">
                  <c:v>0.43127777777777776</c:v>
                </c:pt>
                <c:pt idx="17">
                  <c:v>0.41572222222222227</c:v>
                </c:pt>
              </c:numCache>
            </c:numRef>
          </c:yVal>
          <c:smooth val="1"/>
        </c:ser>
        <c:ser>
          <c:idx val="2"/>
          <c:order val="2"/>
          <c:spPr>
            <a:ln w="12700">
              <a:solidFill>
                <a:sysClr val="windowText" lastClr="000000"/>
              </a:solidFill>
            </a:ln>
          </c:spPr>
          <c:marker>
            <c:spPr>
              <a:ln w="12700">
                <a:solidFill>
                  <a:sysClr val="windowText" lastClr="000000"/>
                </a:solidFill>
              </a:ln>
            </c:spPr>
          </c:marker>
          <c:xVal>
            <c:numRef>
              <c:f>'1'!$B$105:$B$122</c:f>
              <c:numCache>
                <c:formatCode>General</c:formatCode>
                <c:ptCount val="18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140</c:v>
                </c:pt>
                <c:pt idx="9">
                  <c:v>180</c:v>
                </c:pt>
                <c:pt idx="10">
                  <c:v>220</c:v>
                </c:pt>
                <c:pt idx="11">
                  <c:v>280</c:v>
                </c:pt>
                <c:pt idx="12">
                  <c:v>300</c:v>
                </c:pt>
                <c:pt idx="13">
                  <c:v>350</c:v>
                </c:pt>
                <c:pt idx="14">
                  <c:v>400</c:v>
                </c:pt>
                <c:pt idx="15">
                  <c:v>450</c:v>
                </c:pt>
                <c:pt idx="16">
                  <c:v>500</c:v>
                </c:pt>
                <c:pt idx="17">
                  <c:v>600</c:v>
                </c:pt>
              </c:numCache>
            </c:numRef>
          </c:xVal>
          <c:yVal>
            <c:numRef>
              <c:f>'1'!$F$105:$F$122</c:f>
              <c:numCache>
                <c:formatCode>0.0000</c:formatCode>
                <c:ptCount val="18"/>
                <c:pt idx="0">
                  <c:v>6.0166666666666667E-2</c:v>
                </c:pt>
                <c:pt idx="1">
                  <c:v>0.15572222222222221</c:v>
                </c:pt>
                <c:pt idx="2">
                  <c:v>0.20905555555555555</c:v>
                </c:pt>
                <c:pt idx="3">
                  <c:v>0.24461111111111114</c:v>
                </c:pt>
                <c:pt idx="4">
                  <c:v>0.2757222222222222</c:v>
                </c:pt>
                <c:pt idx="5">
                  <c:v>0.31794444444444442</c:v>
                </c:pt>
                <c:pt idx="6">
                  <c:v>0.36238888888888893</c:v>
                </c:pt>
                <c:pt idx="7">
                  <c:v>0.38905555555555554</c:v>
                </c:pt>
                <c:pt idx="8">
                  <c:v>0.4268333333333334</c:v>
                </c:pt>
                <c:pt idx="9">
                  <c:v>0.4712777777777778</c:v>
                </c:pt>
                <c:pt idx="10">
                  <c:v>0.49349999999999994</c:v>
                </c:pt>
                <c:pt idx="11">
                  <c:v>0.50683333333333336</c:v>
                </c:pt>
                <c:pt idx="12">
                  <c:v>0.50905555555555559</c:v>
                </c:pt>
                <c:pt idx="13">
                  <c:v>0.51572222222222219</c:v>
                </c:pt>
                <c:pt idx="14">
                  <c:v>0.50905555555555559</c:v>
                </c:pt>
                <c:pt idx="15">
                  <c:v>0.50683333333333336</c:v>
                </c:pt>
                <c:pt idx="16">
                  <c:v>0.49794444444444441</c:v>
                </c:pt>
                <c:pt idx="17">
                  <c:v>0.47572222222222227</c:v>
                </c:pt>
              </c:numCache>
            </c:numRef>
          </c:yVal>
          <c:smooth val="1"/>
        </c:ser>
        <c:ser>
          <c:idx val="3"/>
          <c:order val="3"/>
          <c:tx>
            <c:v>M 4</c:v>
          </c:tx>
          <c:xVal>
            <c:numRef>
              <c:f>'1'!$B$136:$B$153</c:f>
              <c:numCache>
                <c:formatCode>General</c:formatCode>
                <c:ptCount val="18"/>
              </c:numCache>
            </c:numRef>
          </c:xVal>
          <c:yVal>
            <c:numRef>
              <c:f>'1'!$F$136:$F$153</c:f>
              <c:numCache>
                <c:formatCode>0.0000</c:formatCode>
                <c:ptCount val="18"/>
              </c:numCache>
            </c:numRef>
          </c:yVal>
          <c:smooth val="1"/>
        </c:ser>
        <c:dLbls/>
        <c:axId val="127903616"/>
        <c:axId val="127537152"/>
      </c:scatterChart>
      <c:valAx>
        <c:axId val="127903616"/>
        <c:scaling>
          <c:orientation val="minMax"/>
          <c:max val="75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900"/>
                  <a:t>Desplazamiento horizontal</a:t>
                </a:r>
              </a:p>
            </c:rich>
          </c:tx>
          <c:layout>
            <c:manualLayout>
              <c:xMode val="edge"/>
              <c:yMode val="edge"/>
              <c:x val="0.36758347998839452"/>
              <c:y val="0.9542857166802297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27537152"/>
        <c:crosses val="autoZero"/>
        <c:crossBetween val="midCat"/>
        <c:majorUnit val="50"/>
        <c:minorUnit val="10"/>
      </c:valAx>
      <c:valAx>
        <c:axId val="127537152"/>
        <c:scaling>
          <c:orientation val="minMax"/>
          <c:max val="0.57999999999999996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9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Esfuerzo Cortante </a:t>
                </a:r>
                <a:r>
                  <a:rPr lang="es-ES" sz="900" b="1" i="0" strike="noStrike">
                    <a:solidFill>
                      <a:srgbClr val="000000"/>
                    </a:solidFill>
                    <a:latin typeface="Symbol"/>
                  </a:rPr>
                  <a:t>t</a:t>
                </a:r>
                <a:r>
                  <a:rPr lang="es-ES" sz="9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 (Kg/cm2)</a:t>
                </a:r>
              </a:p>
            </c:rich>
          </c:tx>
          <c:layout>
            <c:manualLayout>
              <c:xMode val="edge"/>
              <c:yMode val="edge"/>
              <c:x val="1.3877397245163191E-3"/>
              <c:y val="0.20030992166264838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27903616"/>
        <c:crosses val="autoZero"/>
        <c:crossBetween val="midCat"/>
        <c:majorUnit val="0.05"/>
        <c:minorUnit val="0.0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4094654494463931"/>
          <c:y val="0.89851909322352264"/>
          <c:w val="0.50473675140544327"/>
          <c:h val="5.6245585680076586E-2"/>
        </c:manualLayout>
      </c:layout>
    </c:legend>
    <c:plotVisOnly val="1"/>
    <c:dispBlanksAs val="gap"/>
  </c:chart>
  <c:spPr>
    <a:blipFill>
      <a:blip xmlns:r="http://schemas.openxmlformats.org/officeDocument/2006/relationships" r:embed="rId1"/>
      <a:tile tx="0" ty="0" sx="100000" sy="100000" flip="none" algn="tl"/>
    </a:blipFill>
    <a:ln w="3175">
      <a:solidFill>
        <a:srgbClr val="000000"/>
      </a:solidFill>
      <a:prstDash val="solid"/>
    </a:ln>
    <a:scene3d>
      <a:camera prst="orthographicFront"/>
      <a:lightRig rig="threePt" dir="t"/>
    </a:scene3d>
    <a:sp3d>
      <a:bevelT/>
    </a:sp3d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466" r="0.75000000000000466" t="1" header="0" footer="0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roundedCorners val="1"/>
  <c:chart>
    <c:plotArea>
      <c:layout>
        <c:manualLayout>
          <c:layoutTarget val="inner"/>
          <c:xMode val="edge"/>
          <c:yMode val="edge"/>
          <c:x val="6.6666772527268381E-2"/>
          <c:y val="7.3863636363637145E-2"/>
          <c:w val="0.91057055159195366"/>
          <c:h val="0.83132737478985208"/>
        </c:manualLayout>
      </c:layout>
      <c:scatterChart>
        <c:scatterStyle val="smoothMarker"/>
        <c:ser>
          <c:idx val="0"/>
          <c:order val="0"/>
          <c:spPr>
            <a:ln w="12700">
              <a:solidFill>
                <a:srgbClr val="0070C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00"/>
              </a:solidFill>
              <a:ln w="12700">
                <a:solidFill>
                  <a:srgbClr val="0070C0"/>
                </a:solidFill>
                <a:prstDash val="solid"/>
              </a:ln>
            </c:spPr>
          </c:marker>
          <c:xVal>
            <c:numRef>
              <c:f>'1'!$B$25:$B$43</c:f>
              <c:numCache>
                <c:formatCode>General</c:formatCode>
                <c:ptCount val="1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140</c:v>
                </c:pt>
                <c:pt idx="9">
                  <c:v>180</c:v>
                </c:pt>
                <c:pt idx="10">
                  <c:v>220</c:v>
                </c:pt>
                <c:pt idx="11">
                  <c:v>280</c:v>
                </c:pt>
                <c:pt idx="12">
                  <c:v>300</c:v>
                </c:pt>
                <c:pt idx="13">
                  <c:v>350</c:v>
                </c:pt>
                <c:pt idx="14">
                  <c:v>400</c:v>
                </c:pt>
                <c:pt idx="15">
                  <c:v>450</c:v>
                </c:pt>
                <c:pt idx="16">
                  <c:v>500</c:v>
                </c:pt>
                <c:pt idx="17">
                  <c:v>600</c:v>
                </c:pt>
                <c:pt idx="18">
                  <c:v>700</c:v>
                </c:pt>
              </c:numCache>
            </c:numRef>
          </c:xVal>
          <c:yVal>
            <c:numRef>
              <c:f>'1'!$C$25:$C$43</c:f>
              <c:numCache>
                <c:formatCode>General</c:formatCode>
                <c:ptCount val="19"/>
                <c:pt idx="0">
                  <c:v>-5</c:v>
                </c:pt>
                <c:pt idx="1">
                  <c:v>-5</c:v>
                </c:pt>
                <c:pt idx="2">
                  <c:v>-5</c:v>
                </c:pt>
                <c:pt idx="3">
                  <c:v>-5</c:v>
                </c:pt>
                <c:pt idx="4">
                  <c:v>-5</c:v>
                </c:pt>
                <c:pt idx="5">
                  <c:v>-5</c:v>
                </c:pt>
                <c:pt idx="6">
                  <c:v>-5</c:v>
                </c:pt>
                <c:pt idx="7">
                  <c:v>-5</c:v>
                </c:pt>
                <c:pt idx="8">
                  <c:v>-5</c:v>
                </c:pt>
                <c:pt idx="9">
                  <c:v>-5</c:v>
                </c:pt>
                <c:pt idx="10">
                  <c:v>-5</c:v>
                </c:pt>
                <c:pt idx="11">
                  <c:v>-5</c:v>
                </c:pt>
                <c:pt idx="12">
                  <c:v>-5</c:v>
                </c:pt>
                <c:pt idx="13">
                  <c:v>-5</c:v>
                </c:pt>
                <c:pt idx="14">
                  <c:v>-5</c:v>
                </c:pt>
                <c:pt idx="15">
                  <c:v>-5</c:v>
                </c:pt>
                <c:pt idx="16">
                  <c:v>-5</c:v>
                </c:pt>
                <c:pt idx="17">
                  <c:v>-5</c:v>
                </c:pt>
                <c:pt idx="18">
                  <c:v>-5</c:v>
                </c:pt>
              </c:numCache>
            </c:numRef>
          </c:yVal>
          <c:smooth val="1"/>
        </c:ser>
        <c:ser>
          <c:idx val="1"/>
          <c:order val="1"/>
          <c:tx>
            <c:v>M2</c:v>
          </c:tx>
          <c:spPr>
            <a:ln w="12700">
              <a:solidFill>
                <a:srgbClr val="FF0000"/>
              </a:solidFill>
            </a:ln>
          </c:spPr>
          <c:marker>
            <c:spPr>
              <a:ln w="12700">
                <a:solidFill>
                  <a:srgbClr val="FF0000"/>
                </a:solidFill>
              </a:ln>
            </c:spPr>
          </c:marker>
          <c:xVal>
            <c:numRef>
              <c:f>'1'!$L$25:$L$42</c:f>
              <c:numCache>
                <c:formatCode>General</c:formatCode>
                <c:ptCount val="18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140</c:v>
                </c:pt>
                <c:pt idx="9">
                  <c:v>180</c:v>
                </c:pt>
                <c:pt idx="10">
                  <c:v>220</c:v>
                </c:pt>
                <c:pt idx="11">
                  <c:v>280</c:v>
                </c:pt>
                <c:pt idx="12">
                  <c:v>300</c:v>
                </c:pt>
                <c:pt idx="13">
                  <c:v>350</c:v>
                </c:pt>
                <c:pt idx="14">
                  <c:v>400</c:v>
                </c:pt>
                <c:pt idx="15">
                  <c:v>450</c:v>
                </c:pt>
                <c:pt idx="16">
                  <c:v>500</c:v>
                </c:pt>
                <c:pt idx="17">
                  <c:v>600</c:v>
                </c:pt>
              </c:numCache>
            </c:numRef>
          </c:xVal>
          <c:yVal>
            <c:numRef>
              <c:f>'1'!$M$25:$M$42</c:f>
              <c:numCache>
                <c:formatCode>General</c:formatCode>
                <c:ptCount val="18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  <c:pt idx="4">
                  <c:v>-2</c:v>
                </c:pt>
                <c:pt idx="5">
                  <c:v>-2</c:v>
                </c:pt>
                <c:pt idx="6">
                  <c:v>-2</c:v>
                </c:pt>
                <c:pt idx="7">
                  <c:v>-2</c:v>
                </c:pt>
                <c:pt idx="8">
                  <c:v>-2</c:v>
                </c:pt>
                <c:pt idx="9">
                  <c:v>-2</c:v>
                </c:pt>
                <c:pt idx="10">
                  <c:v>-5</c:v>
                </c:pt>
                <c:pt idx="11">
                  <c:v>-5</c:v>
                </c:pt>
                <c:pt idx="12">
                  <c:v>-5</c:v>
                </c:pt>
                <c:pt idx="13">
                  <c:v>-5</c:v>
                </c:pt>
                <c:pt idx="14">
                  <c:v>-5</c:v>
                </c:pt>
                <c:pt idx="15">
                  <c:v>-5</c:v>
                </c:pt>
                <c:pt idx="16">
                  <c:v>-5</c:v>
                </c:pt>
                <c:pt idx="17">
                  <c:v>-5</c:v>
                </c:pt>
              </c:numCache>
            </c:numRef>
          </c:yVal>
          <c:smooth val="1"/>
        </c:ser>
        <c:ser>
          <c:idx val="2"/>
          <c:order val="2"/>
          <c:spPr>
            <a:ln w="12700">
              <a:solidFill>
                <a:sysClr val="windowText" lastClr="000000"/>
              </a:solidFill>
            </a:ln>
          </c:spPr>
          <c:marker>
            <c:spPr>
              <a:ln w="12700">
                <a:solidFill>
                  <a:sysClr val="windowText" lastClr="000000"/>
                </a:solidFill>
              </a:ln>
            </c:spPr>
          </c:marker>
          <c:xVal>
            <c:numRef>
              <c:f>'1'!$B$105:$B$122</c:f>
              <c:numCache>
                <c:formatCode>General</c:formatCode>
                <c:ptCount val="18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140</c:v>
                </c:pt>
                <c:pt idx="9">
                  <c:v>180</c:v>
                </c:pt>
                <c:pt idx="10">
                  <c:v>220</c:v>
                </c:pt>
                <c:pt idx="11">
                  <c:v>280</c:v>
                </c:pt>
                <c:pt idx="12">
                  <c:v>300</c:v>
                </c:pt>
                <c:pt idx="13">
                  <c:v>350</c:v>
                </c:pt>
                <c:pt idx="14">
                  <c:v>400</c:v>
                </c:pt>
                <c:pt idx="15">
                  <c:v>450</c:v>
                </c:pt>
                <c:pt idx="16">
                  <c:v>500</c:v>
                </c:pt>
                <c:pt idx="17">
                  <c:v>600</c:v>
                </c:pt>
              </c:numCache>
            </c:numRef>
          </c:xVal>
          <c:yVal>
            <c:numRef>
              <c:f>'1'!$C$105:$C$122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-2</c:v>
                </c:pt>
                <c:pt idx="9">
                  <c:v>-2</c:v>
                </c:pt>
                <c:pt idx="10">
                  <c:v>-2</c:v>
                </c:pt>
                <c:pt idx="11">
                  <c:v>-2</c:v>
                </c:pt>
                <c:pt idx="12">
                  <c:v>-2</c:v>
                </c:pt>
                <c:pt idx="13">
                  <c:v>-2</c:v>
                </c:pt>
                <c:pt idx="14">
                  <c:v>-6</c:v>
                </c:pt>
                <c:pt idx="15">
                  <c:v>-6</c:v>
                </c:pt>
                <c:pt idx="16">
                  <c:v>-6</c:v>
                </c:pt>
                <c:pt idx="17">
                  <c:v>-6</c:v>
                </c:pt>
              </c:numCache>
            </c:numRef>
          </c:yVal>
          <c:smooth val="1"/>
        </c:ser>
        <c:ser>
          <c:idx val="3"/>
          <c:order val="3"/>
          <c:tx>
            <c:v>M 4</c:v>
          </c:tx>
          <c:xVal>
            <c:numRef>
              <c:f>'1'!$B$136:$B$153</c:f>
              <c:numCache>
                <c:formatCode>General</c:formatCode>
                <c:ptCount val="18"/>
              </c:numCache>
            </c:numRef>
          </c:xVal>
          <c:yVal>
            <c:numRef>
              <c:f>'1'!$C$136:$C$153</c:f>
              <c:numCache>
                <c:formatCode>General</c:formatCode>
                <c:ptCount val="18"/>
              </c:numCache>
            </c:numRef>
          </c:yVal>
          <c:smooth val="1"/>
        </c:ser>
        <c:dLbls/>
        <c:axId val="127606784"/>
        <c:axId val="127608704"/>
      </c:scatterChart>
      <c:valAx>
        <c:axId val="127606784"/>
        <c:scaling>
          <c:orientation val="minMax"/>
          <c:max val="725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900"/>
                  <a:t>Desplazamiento horizontal * 10 -2 mm</a:t>
                </a:r>
              </a:p>
            </c:rich>
          </c:tx>
          <c:layout>
            <c:manualLayout>
              <c:xMode val="edge"/>
              <c:yMode val="edge"/>
              <c:x val="0.24513076426786626"/>
              <c:y val="0.9514753568952252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27608704"/>
        <c:crosses val="autoZero"/>
        <c:crossBetween val="midCat"/>
        <c:majorUnit val="50"/>
        <c:minorUnit val="50"/>
      </c:valAx>
      <c:valAx>
        <c:axId val="127608704"/>
        <c:scaling>
          <c:orientation val="minMax"/>
          <c:max val="1"/>
          <c:min val="-7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Symbol"/>
                    <a:ea typeface="Symbol"/>
                    <a:cs typeface="Symbol"/>
                  </a:defRPr>
                </a:pPr>
                <a:r>
                  <a:rPr lang="es-ES" sz="900" b="1" i="0" strike="noStrike">
                    <a:solidFill>
                      <a:srgbClr val="000000"/>
                    </a:solidFill>
                    <a:latin typeface="Symbol"/>
                  </a:rPr>
                  <a:t>D</a:t>
                </a:r>
                <a:r>
                  <a:rPr lang="es-ES" sz="9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H *10 </a:t>
                </a:r>
                <a:r>
                  <a:rPr lang="es-ES" sz="9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-2</a:t>
                </a:r>
                <a:r>
                  <a:rPr lang="es-ES" sz="9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 mm</a:t>
                </a:r>
              </a:p>
            </c:rich>
          </c:tx>
          <c:layout>
            <c:manualLayout>
              <c:xMode val="edge"/>
              <c:yMode val="edge"/>
              <c:x val="3.6782953058889407E-3"/>
              <c:y val="0.4587253402733584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27606784"/>
        <c:crosses val="autoZero"/>
        <c:crossBetween val="midCat"/>
        <c:majorUnit val="1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59396028416321156"/>
          <c:y val="0.92777998347311663"/>
          <c:w val="0.40076583210603645"/>
          <c:h val="5.9057554952886497E-2"/>
        </c:manualLayout>
      </c:layout>
      <c:txPr>
        <a:bodyPr/>
        <a:lstStyle/>
        <a:p>
          <a:pPr>
            <a:defRPr sz="800"/>
          </a:pPr>
          <a:endParaRPr lang="es-CO"/>
        </a:p>
      </c:txPr>
    </c:legend>
    <c:plotVisOnly val="1"/>
    <c:dispBlanksAs val="gap"/>
  </c:chart>
  <c:spPr>
    <a:blipFill>
      <a:blip xmlns:r="http://schemas.openxmlformats.org/officeDocument/2006/relationships" r:embed="rId1"/>
      <a:tile tx="0" ty="0" sx="100000" sy="100000" flip="none" algn="tl"/>
    </a:blipFill>
    <a:ln w="3175">
      <a:solidFill>
        <a:srgbClr val="000000"/>
      </a:solidFill>
      <a:prstDash val="solid"/>
    </a:ln>
    <a:scene3d>
      <a:camera prst="orthographicFront"/>
      <a:lightRig rig="threePt" dir="t"/>
    </a:scene3d>
    <a:sp3d>
      <a:bevelT/>
    </a:sp3d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466" r="0.75000000000000466" t="1" header="0" footer="0"/>
    <c:pageSetup orientation="landscape" horizontalDpi="-2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roundedCorners val="1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0" b="1" i="0" strike="noStrike">
                <a:solidFill>
                  <a:srgbClr val="000000"/>
                </a:solidFill>
                <a:latin typeface="Arial"/>
                <a:cs typeface="Arial"/>
              </a:rPr>
              <a:t>Esfuerzo Cortante </a:t>
            </a:r>
            <a:r>
              <a:rPr lang="es-ES" sz="1000" b="1" i="0" strike="noStrike">
                <a:solidFill>
                  <a:srgbClr val="000000"/>
                </a:solidFill>
                <a:latin typeface="Symbol"/>
              </a:rPr>
              <a:t>t</a:t>
            </a:r>
            <a:r>
              <a:rPr lang="es-ES" sz="1000" b="1" i="0" strike="noStrike">
                <a:solidFill>
                  <a:srgbClr val="000000"/>
                </a:solidFill>
                <a:latin typeface="Arial"/>
                <a:cs typeface="Arial"/>
              </a:rPr>
              <a:t> Vs Esfuerzo Normal </a:t>
            </a:r>
            <a:r>
              <a:rPr lang="es-ES" sz="1000" b="1" i="0" strike="noStrike">
                <a:solidFill>
                  <a:srgbClr val="000000"/>
                </a:solidFill>
                <a:latin typeface="Symbol"/>
              </a:rPr>
              <a:t>s</a:t>
            </a:r>
            <a:r>
              <a:rPr lang="es-ES" sz="1000" b="1" i="0" strike="noStrike">
                <a:solidFill>
                  <a:srgbClr val="000000"/>
                </a:solidFill>
                <a:latin typeface="Arial"/>
                <a:cs typeface="Arial"/>
              </a:rPr>
              <a:t>n</a:t>
            </a:r>
          </a:p>
        </c:rich>
      </c:tx>
      <c:layout>
        <c:manualLayout>
          <c:xMode val="edge"/>
          <c:yMode val="edge"/>
          <c:x val="0.28942825820949497"/>
          <c:y val="1.111111111111112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045677032315822"/>
          <c:y val="6.5089957874225723E-2"/>
          <c:w val="0.86453705369020772"/>
          <c:h val="0.81935638236181751"/>
        </c:manualLayout>
      </c:layout>
      <c:scatterChart>
        <c:scatterStyle val="smoothMarker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31750">
                <a:prstDash val="sysDash"/>
              </a:ln>
            </c:spPr>
            <c:trendlineType val="linear"/>
          </c:trendline>
          <c:xVal>
            <c:numRef>
              <c:f>'1'!$N$111:$N$113</c:f>
              <c:numCache>
                <c:formatCode>0.0000</c:formatCode>
                <c:ptCount val="3"/>
                <c:pt idx="0">
                  <c:v>0.28194444444444444</c:v>
                </c:pt>
                <c:pt idx="1">
                  <c:v>0.55972222222222223</c:v>
                </c:pt>
                <c:pt idx="2">
                  <c:v>0.83749999999999991</c:v>
                </c:pt>
              </c:numCache>
            </c:numRef>
          </c:xVal>
          <c:yVal>
            <c:numRef>
              <c:f>'1'!$O$111:$O$113</c:f>
              <c:numCache>
                <c:formatCode>0.0000</c:formatCode>
                <c:ptCount val="3"/>
                <c:pt idx="0">
                  <c:v>0.4268333333333334</c:v>
                </c:pt>
                <c:pt idx="1">
                  <c:v>0.46683333333333338</c:v>
                </c:pt>
                <c:pt idx="2">
                  <c:v>0.51572222222222219</c:v>
                </c:pt>
              </c:numCache>
            </c:numRef>
          </c:yVal>
          <c:smooth val="1"/>
        </c:ser>
        <c:dLbls/>
        <c:axId val="127879808"/>
        <c:axId val="127943424"/>
      </c:scatterChart>
      <c:valAx>
        <c:axId val="127879808"/>
        <c:scaling>
          <c:orientation val="minMax"/>
          <c:max val="1"/>
          <c:min val="0.25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9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Esfuerzo Normal </a:t>
                </a:r>
                <a:r>
                  <a:rPr lang="es-ES" sz="900" b="1" i="0" strike="noStrike">
                    <a:solidFill>
                      <a:srgbClr val="000000"/>
                    </a:solidFill>
                    <a:latin typeface="Symbol"/>
                  </a:rPr>
                  <a:t>s</a:t>
                </a:r>
                <a:r>
                  <a:rPr lang="es-ES" sz="9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n (Kgf/cm2)</a:t>
                </a:r>
              </a:p>
            </c:rich>
          </c:tx>
          <c:layout>
            <c:manualLayout>
              <c:xMode val="edge"/>
              <c:yMode val="edge"/>
              <c:x val="0.39514767759749603"/>
              <c:y val="0.94222432195975458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27943424"/>
        <c:crosses val="autoZero"/>
        <c:crossBetween val="midCat"/>
        <c:majorUnit val="0.05"/>
        <c:minorUnit val="0.05"/>
      </c:valAx>
      <c:valAx>
        <c:axId val="127943424"/>
        <c:scaling>
          <c:orientation val="minMax"/>
          <c:max val="0.55000000000000004"/>
          <c:min val="0.41000000000000003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9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Esfuerzo Cortante </a:t>
                </a:r>
                <a:r>
                  <a:rPr lang="es-ES" sz="900" b="1" i="0" strike="noStrike">
                    <a:solidFill>
                      <a:srgbClr val="000000"/>
                    </a:solidFill>
                    <a:latin typeface="Symbol"/>
                  </a:rPr>
                  <a:t>t</a:t>
                </a:r>
                <a:r>
                  <a:rPr lang="es-ES" sz="9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 (Kgf/cm2)</a:t>
                </a:r>
              </a:p>
            </c:rich>
          </c:tx>
          <c:layout>
            <c:manualLayout>
              <c:xMode val="edge"/>
              <c:yMode val="edge"/>
              <c:x val="8.6655112651647572E-3"/>
              <c:y val="0.29777847769029203"/>
            </c:manualLayout>
          </c:layout>
          <c:spPr>
            <a:noFill/>
            <a:ln w="25400">
              <a:noFill/>
            </a:ln>
          </c:spPr>
        </c:title>
        <c:numFmt formatCode="0.0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27879808"/>
        <c:crosses val="autoZero"/>
        <c:crossBetween val="midCat"/>
        <c:majorUnit val="5.0000000000000062E-3"/>
        <c:minorUnit val="5.0000000000000062E-3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blipFill>
      <a:blip xmlns:r="http://schemas.openxmlformats.org/officeDocument/2006/relationships" r:embed="rId1"/>
      <a:tile tx="0" ty="0" sx="100000" sy="100000" flip="none" algn="tl"/>
    </a:blipFill>
    <a:ln w="3175">
      <a:solidFill>
        <a:srgbClr val="000000"/>
      </a:solidFill>
      <a:prstDash val="solid"/>
    </a:ln>
    <a:scene3d>
      <a:camera prst="orthographicFront"/>
      <a:lightRig rig="threePt" dir="t"/>
    </a:scene3d>
    <a:sp3d>
      <a:bevelT/>
    </a:sp3d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466" r="0.75000000000000466" t="1" header="0" footer="0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roundedCorners val="1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800"/>
              <a:t>Muestras</a:t>
            </a:r>
          </a:p>
        </c:rich>
      </c:tx>
      <c:layout>
        <c:manualLayout>
          <c:xMode val="edge"/>
          <c:yMode val="edge"/>
          <c:x val="0.45571955719557194"/>
          <c:y val="2.475247524752475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5170686341372698E-2"/>
          <c:y val="8.2508083228726853E-2"/>
          <c:w val="0.87821522309711364"/>
          <c:h val="0.78693361728360522"/>
        </c:manualLayout>
      </c:layout>
      <c:scatterChart>
        <c:scatterStyle val="smoothMarker"/>
        <c:ser>
          <c:idx val="0"/>
          <c:order val="0"/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8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'1'!$B$180:$B$199</c:f>
              <c:numCache>
                <c:formatCode>General</c:formatCode>
                <c:ptCount val="20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140</c:v>
                </c:pt>
                <c:pt idx="9">
                  <c:v>180</c:v>
                </c:pt>
                <c:pt idx="10">
                  <c:v>220</c:v>
                </c:pt>
                <c:pt idx="11">
                  <c:v>280</c:v>
                </c:pt>
                <c:pt idx="12">
                  <c:v>300</c:v>
                </c:pt>
                <c:pt idx="13">
                  <c:v>350</c:v>
                </c:pt>
                <c:pt idx="14">
                  <c:v>400</c:v>
                </c:pt>
                <c:pt idx="15">
                  <c:v>500</c:v>
                </c:pt>
                <c:pt idx="16">
                  <c:v>600</c:v>
                </c:pt>
                <c:pt idx="17">
                  <c:v>700</c:v>
                </c:pt>
                <c:pt idx="18">
                  <c:v>800</c:v>
                </c:pt>
                <c:pt idx="19">
                  <c:v>900</c:v>
                </c:pt>
              </c:numCache>
            </c:numRef>
          </c:xVal>
          <c:yVal>
            <c:numRef>
              <c:f>'1'!$F$180:$F$199</c:f>
              <c:numCache>
                <c:formatCode>0.0000</c:formatCode>
                <c:ptCount val="20"/>
                <c:pt idx="0">
                  <c:v>6.0166666666666667E-2</c:v>
                </c:pt>
                <c:pt idx="1">
                  <c:v>0.32683333333333331</c:v>
                </c:pt>
                <c:pt idx="2">
                  <c:v>0.42016666666666669</c:v>
                </c:pt>
                <c:pt idx="3">
                  <c:v>0.50016666666666665</c:v>
                </c:pt>
                <c:pt idx="4">
                  <c:v>0.53127777777777785</c:v>
                </c:pt>
                <c:pt idx="5">
                  <c:v>0.61794444444444452</c:v>
                </c:pt>
                <c:pt idx="6">
                  <c:v>0.70905555555555555</c:v>
                </c:pt>
                <c:pt idx="7">
                  <c:v>0.79794444444444457</c:v>
                </c:pt>
                <c:pt idx="8">
                  <c:v>0.97572222222222216</c:v>
                </c:pt>
                <c:pt idx="9">
                  <c:v>1.0868333333333333</c:v>
                </c:pt>
                <c:pt idx="10">
                  <c:v>1.1979444444444445</c:v>
                </c:pt>
                <c:pt idx="11">
                  <c:v>1.3001666666666667</c:v>
                </c:pt>
                <c:pt idx="12">
                  <c:v>1.3268333333333333</c:v>
                </c:pt>
                <c:pt idx="13">
                  <c:v>1.3757222222222221</c:v>
                </c:pt>
                <c:pt idx="14">
                  <c:v>1.4690555555555553</c:v>
                </c:pt>
                <c:pt idx="15">
                  <c:v>1.6023888888888889</c:v>
                </c:pt>
                <c:pt idx="16">
                  <c:v>1.7579444444444445</c:v>
                </c:pt>
                <c:pt idx="17">
                  <c:v>2.031277777777778</c:v>
                </c:pt>
                <c:pt idx="18">
                  <c:v>2.1201666666666665</c:v>
                </c:pt>
                <c:pt idx="19">
                  <c:v>2.0401666666666665</c:v>
                </c:pt>
              </c:numCache>
            </c:numRef>
          </c:yVal>
          <c:smooth val="1"/>
        </c:ser>
        <c:ser>
          <c:idx val="1"/>
          <c:order val="1"/>
          <c:spPr>
            <a:ln w="12700">
              <a:solidFill>
                <a:srgbClr val="FF0000"/>
              </a:solidFill>
            </a:ln>
          </c:spPr>
          <c:marker>
            <c:spPr>
              <a:ln w="12700">
                <a:solidFill>
                  <a:srgbClr val="FF0000"/>
                </a:solidFill>
              </a:ln>
            </c:spPr>
          </c:marker>
          <c:xVal>
            <c:numRef>
              <c:f>'1'!$L$180:$L$200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140</c:v>
                </c:pt>
                <c:pt idx="9">
                  <c:v>180</c:v>
                </c:pt>
                <c:pt idx="10">
                  <c:v>220</c:v>
                </c:pt>
                <c:pt idx="11">
                  <c:v>280</c:v>
                </c:pt>
                <c:pt idx="12">
                  <c:v>300</c:v>
                </c:pt>
                <c:pt idx="13">
                  <c:v>350</c:v>
                </c:pt>
                <c:pt idx="14">
                  <c:v>400</c:v>
                </c:pt>
                <c:pt idx="15">
                  <c:v>500</c:v>
                </c:pt>
                <c:pt idx="16">
                  <c:v>600</c:v>
                </c:pt>
                <c:pt idx="17">
                  <c:v>700</c:v>
                </c:pt>
                <c:pt idx="18">
                  <c:v>800</c:v>
                </c:pt>
                <c:pt idx="19">
                  <c:v>900</c:v>
                </c:pt>
                <c:pt idx="20">
                  <c:v>1000</c:v>
                </c:pt>
              </c:numCache>
            </c:numRef>
          </c:xVal>
          <c:yVal>
            <c:numRef>
              <c:f>'1'!$P$180:$P$200</c:f>
              <c:numCache>
                <c:formatCode>0.0000</c:formatCode>
                <c:ptCount val="21"/>
                <c:pt idx="0">
                  <c:v>6.0166666666666667E-2</c:v>
                </c:pt>
                <c:pt idx="1">
                  <c:v>0.10461111111111111</c:v>
                </c:pt>
                <c:pt idx="2">
                  <c:v>0.22016666666666668</c:v>
                </c:pt>
                <c:pt idx="3">
                  <c:v>0.34461111111111115</c:v>
                </c:pt>
                <c:pt idx="4">
                  <c:v>0.42238888888888892</c:v>
                </c:pt>
                <c:pt idx="5">
                  <c:v>0.53127777777777785</c:v>
                </c:pt>
                <c:pt idx="6">
                  <c:v>0.65572222222222232</c:v>
                </c:pt>
                <c:pt idx="7">
                  <c:v>0.7312777777777778</c:v>
                </c:pt>
                <c:pt idx="8">
                  <c:v>0.88238888888888889</c:v>
                </c:pt>
                <c:pt idx="9">
                  <c:v>0.99349999999999994</c:v>
                </c:pt>
                <c:pt idx="10">
                  <c:v>1.3268333333333333</c:v>
                </c:pt>
                <c:pt idx="11">
                  <c:v>1.482388888888889</c:v>
                </c:pt>
                <c:pt idx="12">
                  <c:v>1.5446111111111109</c:v>
                </c:pt>
                <c:pt idx="13">
                  <c:v>1.6290555555555555</c:v>
                </c:pt>
                <c:pt idx="14">
                  <c:v>1.9312777777777776</c:v>
                </c:pt>
                <c:pt idx="15">
                  <c:v>1.9935</c:v>
                </c:pt>
                <c:pt idx="16">
                  <c:v>2.0579444444444444</c:v>
                </c:pt>
                <c:pt idx="17">
                  <c:v>2.1268333333333334</c:v>
                </c:pt>
                <c:pt idx="18">
                  <c:v>2.1668333333333334</c:v>
                </c:pt>
                <c:pt idx="19">
                  <c:v>2.1957222222222219</c:v>
                </c:pt>
                <c:pt idx="20">
                  <c:v>2.0935000000000001</c:v>
                </c:pt>
              </c:numCache>
            </c:numRef>
          </c:yVal>
          <c:smooth val="1"/>
        </c:ser>
        <c:ser>
          <c:idx val="2"/>
          <c:order val="2"/>
          <c:tx>
            <c:v>M3</c:v>
          </c:tx>
          <c:spPr>
            <a:ln w="12700">
              <a:solidFill>
                <a:sysClr val="windowText" lastClr="000000"/>
              </a:solidFill>
            </a:ln>
          </c:spPr>
          <c:marker>
            <c:spPr>
              <a:ln w="12700">
                <a:solidFill>
                  <a:sysClr val="windowText" lastClr="000000"/>
                </a:solidFill>
              </a:ln>
            </c:spPr>
          </c:marker>
          <c:xVal>
            <c:numRef>
              <c:f>'1'!$B$260:$B$279</c:f>
              <c:numCache>
                <c:formatCode>General</c:formatCode>
                <c:ptCount val="20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140</c:v>
                </c:pt>
                <c:pt idx="9">
                  <c:v>180</c:v>
                </c:pt>
                <c:pt idx="10">
                  <c:v>220</c:v>
                </c:pt>
                <c:pt idx="11">
                  <c:v>280</c:v>
                </c:pt>
                <c:pt idx="12">
                  <c:v>300</c:v>
                </c:pt>
                <c:pt idx="13">
                  <c:v>350</c:v>
                </c:pt>
                <c:pt idx="14">
                  <c:v>400</c:v>
                </c:pt>
                <c:pt idx="15">
                  <c:v>450</c:v>
                </c:pt>
                <c:pt idx="16">
                  <c:v>500</c:v>
                </c:pt>
                <c:pt idx="17">
                  <c:v>600</c:v>
                </c:pt>
                <c:pt idx="18">
                  <c:v>700</c:v>
                </c:pt>
                <c:pt idx="19">
                  <c:v>800</c:v>
                </c:pt>
              </c:numCache>
            </c:numRef>
          </c:xVal>
          <c:yVal>
            <c:numRef>
              <c:f>'1'!$F$260:$F$279</c:f>
              <c:numCache>
                <c:formatCode>0.0000</c:formatCode>
                <c:ptCount val="20"/>
                <c:pt idx="0">
                  <c:v>6.0166666666666667E-2</c:v>
                </c:pt>
                <c:pt idx="1">
                  <c:v>0.10016666666666667</c:v>
                </c:pt>
                <c:pt idx="2">
                  <c:v>0.22905555555555557</c:v>
                </c:pt>
                <c:pt idx="3">
                  <c:v>0.32683333333333331</c:v>
                </c:pt>
                <c:pt idx="4">
                  <c:v>0.4112777777777778</c:v>
                </c:pt>
                <c:pt idx="5">
                  <c:v>0.5535000000000001</c:v>
                </c:pt>
                <c:pt idx="6">
                  <c:v>0.70461111111111108</c:v>
                </c:pt>
                <c:pt idx="7">
                  <c:v>0.82016666666666671</c:v>
                </c:pt>
                <c:pt idx="8">
                  <c:v>1.0290555555555556</c:v>
                </c:pt>
                <c:pt idx="9">
                  <c:v>1.1846111111111111</c:v>
                </c:pt>
                <c:pt idx="10">
                  <c:v>1.5490555555555554</c:v>
                </c:pt>
                <c:pt idx="11">
                  <c:v>1.7046111111111111</c:v>
                </c:pt>
                <c:pt idx="12">
                  <c:v>1.7401666666666666</c:v>
                </c:pt>
                <c:pt idx="13">
                  <c:v>1.8557222222222221</c:v>
                </c:pt>
                <c:pt idx="14">
                  <c:v>2.1401666666666666</c:v>
                </c:pt>
                <c:pt idx="15">
                  <c:v>2.1890555555555555</c:v>
                </c:pt>
                <c:pt idx="16">
                  <c:v>2.2512777777777777</c:v>
                </c:pt>
                <c:pt idx="17">
                  <c:v>2.266833333333333</c:v>
                </c:pt>
                <c:pt idx="18">
                  <c:v>2.3068333333333331</c:v>
                </c:pt>
                <c:pt idx="19">
                  <c:v>2.2512777777777777</c:v>
                </c:pt>
              </c:numCache>
            </c:numRef>
          </c:yVal>
          <c:smooth val="1"/>
        </c:ser>
        <c:dLbls/>
        <c:axId val="128303872"/>
        <c:axId val="128305792"/>
      </c:scatterChart>
      <c:valAx>
        <c:axId val="128303872"/>
        <c:scaling>
          <c:orientation val="minMax"/>
          <c:max val="105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900"/>
                  <a:t>Desplazamiento horizontal</a:t>
                </a:r>
              </a:p>
            </c:rich>
          </c:tx>
          <c:layout>
            <c:manualLayout>
              <c:xMode val="edge"/>
              <c:yMode val="edge"/>
              <c:x val="0.36758347998839463"/>
              <c:y val="0.9542857166802299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28305792"/>
        <c:crosses val="autoZero"/>
        <c:crossBetween val="midCat"/>
        <c:majorUnit val="50"/>
        <c:minorUnit val="50"/>
      </c:valAx>
      <c:valAx>
        <c:axId val="128305792"/>
        <c:scaling>
          <c:orientation val="minMax"/>
          <c:max val="2.4499999999999997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9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Esfuerzo Cortante </a:t>
                </a:r>
                <a:r>
                  <a:rPr lang="es-ES" sz="900" b="1" i="0" strike="noStrike">
                    <a:solidFill>
                      <a:srgbClr val="000000"/>
                    </a:solidFill>
                    <a:latin typeface="Symbol"/>
                  </a:rPr>
                  <a:t>t</a:t>
                </a:r>
                <a:r>
                  <a:rPr lang="es-ES" sz="9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 (Kg/cm2)</a:t>
                </a:r>
              </a:p>
            </c:rich>
          </c:tx>
          <c:layout>
            <c:manualLayout>
              <c:xMode val="edge"/>
              <c:yMode val="edge"/>
              <c:x val="1.3877397245163198E-3"/>
              <c:y val="0.20030992166264838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28303872"/>
        <c:crosses val="autoZero"/>
        <c:crossBetween val="midCat"/>
        <c:majorUnit val="0.2"/>
        <c:minorUnit val="0.2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4094654494463931"/>
          <c:y val="0.89851909322352264"/>
          <c:w val="0.50473675140544327"/>
          <c:h val="5.6245585680076551E-2"/>
        </c:manualLayout>
      </c:layout>
    </c:legend>
    <c:plotVisOnly val="1"/>
    <c:dispBlanksAs val="gap"/>
  </c:chart>
  <c:spPr>
    <a:blipFill>
      <a:blip xmlns:r="http://schemas.openxmlformats.org/officeDocument/2006/relationships" r:embed="rId1"/>
      <a:tile tx="0" ty="0" sx="100000" sy="100000" flip="none" algn="tl"/>
    </a:blipFill>
    <a:ln w="3175">
      <a:solidFill>
        <a:srgbClr val="000000"/>
      </a:solidFill>
      <a:prstDash val="solid"/>
    </a:ln>
    <a:scene3d>
      <a:camera prst="orthographicFront"/>
      <a:lightRig rig="threePt" dir="t"/>
    </a:scene3d>
    <a:sp3d>
      <a:bevelT/>
    </a:sp3d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488" r="0.75000000000000488" t="1" header="0" footer="0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roundedCorners val="1"/>
  <c:chart>
    <c:plotArea>
      <c:layout>
        <c:manualLayout>
          <c:layoutTarget val="inner"/>
          <c:xMode val="edge"/>
          <c:yMode val="edge"/>
          <c:x val="6.6666772527268381E-2"/>
          <c:y val="7.3863636363637186E-2"/>
          <c:w val="0.91057055159195344"/>
          <c:h val="0.83132737478985208"/>
        </c:manualLayout>
      </c:layout>
      <c:scatterChart>
        <c:scatterStyle val="smoothMarker"/>
        <c:ser>
          <c:idx val="0"/>
          <c:order val="0"/>
          <c:spPr>
            <a:ln w="12700">
              <a:solidFill>
                <a:srgbClr val="0070C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00"/>
              </a:solidFill>
              <a:ln w="12700">
                <a:solidFill>
                  <a:srgbClr val="0070C0"/>
                </a:solidFill>
                <a:prstDash val="solid"/>
              </a:ln>
            </c:spPr>
          </c:marker>
          <c:xVal>
            <c:numRef>
              <c:f>'1'!$B$180:$B$199</c:f>
              <c:numCache>
                <c:formatCode>General</c:formatCode>
                <c:ptCount val="20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140</c:v>
                </c:pt>
                <c:pt idx="9">
                  <c:v>180</c:v>
                </c:pt>
                <c:pt idx="10">
                  <c:v>220</c:v>
                </c:pt>
                <c:pt idx="11">
                  <c:v>280</c:v>
                </c:pt>
                <c:pt idx="12">
                  <c:v>300</c:v>
                </c:pt>
                <c:pt idx="13">
                  <c:v>350</c:v>
                </c:pt>
                <c:pt idx="14">
                  <c:v>400</c:v>
                </c:pt>
                <c:pt idx="15">
                  <c:v>500</c:v>
                </c:pt>
                <c:pt idx="16">
                  <c:v>600</c:v>
                </c:pt>
                <c:pt idx="17">
                  <c:v>700</c:v>
                </c:pt>
                <c:pt idx="18">
                  <c:v>800</c:v>
                </c:pt>
                <c:pt idx="19">
                  <c:v>900</c:v>
                </c:pt>
              </c:numCache>
            </c:numRef>
          </c:xVal>
          <c:yVal>
            <c:numRef>
              <c:f>'1'!$C$180:$C$199</c:f>
              <c:numCache>
                <c:formatCode>General</c:formatCode>
                <c:ptCount val="20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  <c:pt idx="4">
                  <c:v>-2</c:v>
                </c:pt>
                <c:pt idx="5">
                  <c:v>-2</c:v>
                </c:pt>
                <c:pt idx="6">
                  <c:v>-3</c:v>
                </c:pt>
                <c:pt idx="7">
                  <c:v>-3</c:v>
                </c:pt>
                <c:pt idx="8">
                  <c:v>-3</c:v>
                </c:pt>
                <c:pt idx="9">
                  <c:v>-3</c:v>
                </c:pt>
                <c:pt idx="10">
                  <c:v>-4</c:v>
                </c:pt>
                <c:pt idx="11">
                  <c:v>-4</c:v>
                </c:pt>
                <c:pt idx="12">
                  <c:v>-4</c:v>
                </c:pt>
                <c:pt idx="13">
                  <c:v>-4</c:v>
                </c:pt>
                <c:pt idx="14">
                  <c:v>-6</c:v>
                </c:pt>
                <c:pt idx="15">
                  <c:v>-6</c:v>
                </c:pt>
                <c:pt idx="16">
                  <c:v>-6</c:v>
                </c:pt>
                <c:pt idx="17">
                  <c:v>-6</c:v>
                </c:pt>
                <c:pt idx="18">
                  <c:v>-6</c:v>
                </c:pt>
                <c:pt idx="19">
                  <c:v>-4</c:v>
                </c:pt>
              </c:numCache>
            </c:numRef>
          </c:yVal>
          <c:smooth val="1"/>
        </c:ser>
        <c:ser>
          <c:idx val="1"/>
          <c:order val="1"/>
          <c:tx>
            <c:v>M2</c:v>
          </c:tx>
          <c:spPr>
            <a:ln w="12700">
              <a:solidFill>
                <a:srgbClr val="FF0000"/>
              </a:solidFill>
            </a:ln>
          </c:spPr>
          <c:marker>
            <c:spPr>
              <a:ln w="12700">
                <a:solidFill>
                  <a:srgbClr val="FF0000"/>
                </a:solidFill>
              </a:ln>
            </c:spPr>
          </c:marker>
          <c:xVal>
            <c:numRef>
              <c:f>'1'!$L$180:$L$200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140</c:v>
                </c:pt>
                <c:pt idx="9">
                  <c:v>180</c:v>
                </c:pt>
                <c:pt idx="10">
                  <c:v>220</c:v>
                </c:pt>
                <c:pt idx="11">
                  <c:v>280</c:v>
                </c:pt>
                <c:pt idx="12">
                  <c:v>300</c:v>
                </c:pt>
                <c:pt idx="13">
                  <c:v>350</c:v>
                </c:pt>
                <c:pt idx="14">
                  <c:v>400</c:v>
                </c:pt>
                <c:pt idx="15">
                  <c:v>500</c:v>
                </c:pt>
                <c:pt idx="16">
                  <c:v>600</c:v>
                </c:pt>
                <c:pt idx="17">
                  <c:v>700</c:v>
                </c:pt>
                <c:pt idx="18">
                  <c:v>800</c:v>
                </c:pt>
                <c:pt idx="19">
                  <c:v>900</c:v>
                </c:pt>
                <c:pt idx="20">
                  <c:v>1000</c:v>
                </c:pt>
              </c:numCache>
            </c:numRef>
          </c:xVal>
          <c:yVal>
            <c:numRef>
              <c:f>'1'!$M$180:$M$200</c:f>
              <c:numCache>
                <c:formatCode>General</c:formatCode>
                <c:ptCount val="21"/>
                <c:pt idx="0">
                  <c:v>-3</c:v>
                </c:pt>
                <c:pt idx="1">
                  <c:v>-3</c:v>
                </c:pt>
                <c:pt idx="2">
                  <c:v>-3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-2</c:v>
                </c:pt>
                <c:pt idx="9">
                  <c:v>-2</c:v>
                </c:pt>
                <c:pt idx="10">
                  <c:v>-2</c:v>
                </c:pt>
                <c:pt idx="11">
                  <c:v>-1</c:v>
                </c:pt>
                <c:pt idx="12">
                  <c:v>-4</c:v>
                </c:pt>
                <c:pt idx="13">
                  <c:v>-4</c:v>
                </c:pt>
                <c:pt idx="14">
                  <c:v>-4</c:v>
                </c:pt>
                <c:pt idx="15">
                  <c:v>-4</c:v>
                </c:pt>
                <c:pt idx="16">
                  <c:v>-5</c:v>
                </c:pt>
                <c:pt idx="17">
                  <c:v>-5</c:v>
                </c:pt>
                <c:pt idx="18">
                  <c:v>-5</c:v>
                </c:pt>
                <c:pt idx="19">
                  <c:v>-6</c:v>
                </c:pt>
                <c:pt idx="20">
                  <c:v>-6</c:v>
                </c:pt>
              </c:numCache>
            </c:numRef>
          </c:yVal>
          <c:smooth val="1"/>
        </c:ser>
        <c:ser>
          <c:idx val="2"/>
          <c:order val="2"/>
          <c:tx>
            <c:v>M3</c:v>
          </c:tx>
          <c:spPr>
            <a:ln w="12700">
              <a:solidFill>
                <a:sysClr val="windowText" lastClr="000000"/>
              </a:solidFill>
            </a:ln>
          </c:spPr>
          <c:marker>
            <c:spPr>
              <a:ln w="12700">
                <a:solidFill>
                  <a:sysClr val="windowText" lastClr="000000"/>
                </a:solidFill>
              </a:ln>
            </c:spPr>
          </c:marker>
          <c:xVal>
            <c:numRef>
              <c:f>'1'!$B$260:$B$279</c:f>
              <c:numCache>
                <c:formatCode>General</c:formatCode>
                <c:ptCount val="20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140</c:v>
                </c:pt>
                <c:pt idx="9">
                  <c:v>180</c:v>
                </c:pt>
                <c:pt idx="10">
                  <c:v>220</c:v>
                </c:pt>
                <c:pt idx="11">
                  <c:v>280</c:v>
                </c:pt>
                <c:pt idx="12">
                  <c:v>300</c:v>
                </c:pt>
                <c:pt idx="13">
                  <c:v>350</c:v>
                </c:pt>
                <c:pt idx="14">
                  <c:v>400</c:v>
                </c:pt>
                <c:pt idx="15">
                  <c:v>450</c:v>
                </c:pt>
                <c:pt idx="16">
                  <c:v>500</c:v>
                </c:pt>
                <c:pt idx="17">
                  <c:v>600</c:v>
                </c:pt>
                <c:pt idx="18">
                  <c:v>700</c:v>
                </c:pt>
                <c:pt idx="19">
                  <c:v>800</c:v>
                </c:pt>
              </c:numCache>
            </c:numRef>
          </c:xVal>
          <c:yVal>
            <c:numRef>
              <c:f>'1'!$C$260:$C$279</c:f>
              <c:numCache>
                <c:formatCode>General</c:formatCode>
                <c:ptCount val="20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-4</c:v>
                </c:pt>
                <c:pt idx="9">
                  <c:v>-3</c:v>
                </c:pt>
                <c:pt idx="10">
                  <c:v>-3</c:v>
                </c:pt>
                <c:pt idx="11">
                  <c:v>-4</c:v>
                </c:pt>
                <c:pt idx="12">
                  <c:v>-4</c:v>
                </c:pt>
                <c:pt idx="13">
                  <c:v>-4</c:v>
                </c:pt>
                <c:pt idx="14">
                  <c:v>-3</c:v>
                </c:pt>
                <c:pt idx="15">
                  <c:v>-3</c:v>
                </c:pt>
                <c:pt idx="16">
                  <c:v>-2</c:v>
                </c:pt>
                <c:pt idx="17">
                  <c:v>-2</c:v>
                </c:pt>
                <c:pt idx="18">
                  <c:v>-3</c:v>
                </c:pt>
                <c:pt idx="19">
                  <c:v>-1</c:v>
                </c:pt>
              </c:numCache>
            </c:numRef>
          </c:yVal>
          <c:smooth val="1"/>
        </c:ser>
        <c:dLbls/>
        <c:axId val="128169472"/>
        <c:axId val="128171392"/>
      </c:scatterChart>
      <c:valAx>
        <c:axId val="128169472"/>
        <c:scaling>
          <c:orientation val="minMax"/>
          <c:max val="1025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900"/>
                  <a:t>Desplazamiento horizontal * 10 -2 mm</a:t>
                </a:r>
              </a:p>
            </c:rich>
          </c:tx>
          <c:layout>
            <c:manualLayout>
              <c:xMode val="edge"/>
              <c:yMode val="edge"/>
              <c:x val="0.24513076426786626"/>
              <c:y val="0.9514753568952252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28171392"/>
        <c:crosses val="autoZero"/>
        <c:crossBetween val="midCat"/>
        <c:majorUnit val="70"/>
        <c:minorUnit val="70"/>
      </c:valAx>
      <c:valAx>
        <c:axId val="128171392"/>
        <c:scaling>
          <c:orientation val="minMax"/>
          <c:max val="1"/>
          <c:min val="-7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Symbol"/>
                    <a:ea typeface="Symbol"/>
                    <a:cs typeface="Symbol"/>
                  </a:defRPr>
                </a:pPr>
                <a:r>
                  <a:rPr lang="es-ES" sz="900" b="1" i="0" strike="noStrike">
                    <a:solidFill>
                      <a:srgbClr val="000000"/>
                    </a:solidFill>
                    <a:latin typeface="Symbol"/>
                  </a:rPr>
                  <a:t>D</a:t>
                </a:r>
                <a:r>
                  <a:rPr lang="es-ES" sz="9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H *10 </a:t>
                </a:r>
                <a:r>
                  <a:rPr lang="es-ES" sz="9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-2</a:t>
                </a:r>
                <a:r>
                  <a:rPr lang="es-ES" sz="9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 mm</a:t>
                </a:r>
              </a:p>
            </c:rich>
          </c:tx>
          <c:layout>
            <c:manualLayout>
              <c:xMode val="edge"/>
              <c:yMode val="edge"/>
              <c:x val="3.6782953058889412E-3"/>
              <c:y val="0.4587253402733584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28169472"/>
        <c:crosses val="autoZero"/>
        <c:crossBetween val="midCat"/>
        <c:majorUnit val="1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59396028416321156"/>
          <c:y val="0.92777998347311685"/>
          <c:w val="0.40076583210603633"/>
          <c:h val="5.9057554952886532E-2"/>
        </c:manualLayout>
      </c:layout>
      <c:txPr>
        <a:bodyPr/>
        <a:lstStyle/>
        <a:p>
          <a:pPr>
            <a:defRPr sz="800"/>
          </a:pPr>
          <a:endParaRPr lang="es-CO"/>
        </a:p>
      </c:txPr>
    </c:legend>
    <c:plotVisOnly val="1"/>
    <c:dispBlanksAs val="gap"/>
  </c:chart>
  <c:spPr>
    <a:blipFill>
      <a:blip xmlns:r="http://schemas.openxmlformats.org/officeDocument/2006/relationships" r:embed="rId1"/>
      <a:tile tx="0" ty="0" sx="100000" sy="100000" flip="none" algn="tl"/>
    </a:blipFill>
    <a:ln w="3175">
      <a:solidFill>
        <a:srgbClr val="000000"/>
      </a:solidFill>
      <a:prstDash val="solid"/>
    </a:ln>
    <a:scene3d>
      <a:camera prst="orthographicFront"/>
      <a:lightRig rig="threePt" dir="t"/>
    </a:scene3d>
    <a:sp3d>
      <a:bevelT/>
    </a:sp3d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488" r="0.75000000000000488" t="1" header="0" footer="0"/>
    <c:pageSetup orientation="landscape" horizontalDpi="-2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roundedCorners val="1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0" b="1" i="0" strike="noStrike">
                <a:solidFill>
                  <a:srgbClr val="000000"/>
                </a:solidFill>
                <a:latin typeface="Arial"/>
                <a:cs typeface="Arial"/>
              </a:rPr>
              <a:t>Esfuerzo Cortante </a:t>
            </a:r>
            <a:r>
              <a:rPr lang="es-ES" sz="1000" b="1" i="0" strike="noStrike">
                <a:solidFill>
                  <a:srgbClr val="000000"/>
                </a:solidFill>
                <a:latin typeface="Symbol"/>
              </a:rPr>
              <a:t>t</a:t>
            </a:r>
            <a:r>
              <a:rPr lang="es-ES" sz="1000" b="1" i="0" strike="noStrike">
                <a:solidFill>
                  <a:srgbClr val="000000"/>
                </a:solidFill>
                <a:latin typeface="Arial"/>
                <a:cs typeface="Arial"/>
              </a:rPr>
              <a:t> Vs Esfuerzo Normal </a:t>
            </a:r>
            <a:r>
              <a:rPr lang="es-ES" sz="1000" b="1" i="0" strike="noStrike">
                <a:solidFill>
                  <a:srgbClr val="000000"/>
                </a:solidFill>
                <a:latin typeface="Symbol"/>
              </a:rPr>
              <a:t>s</a:t>
            </a:r>
            <a:r>
              <a:rPr lang="es-ES" sz="1000" b="1" i="0" strike="noStrike">
                <a:solidFill>
                  <a:srgbClr val="000000"/>
                </a:solidFill>
                <a:latin typeface="Arial"/>
                <a:cs typeface="Arial"/>
              </a:rPr>
              <a:t>n</a:t>
            </a:r>
          </a:p>
        </c:rich>
      </c:tx>
      <c:layout>
        <c:manualLayout>
          <c:xMode val="edge"/>
          <c:yMode val="edge"/>
          <c:x val="0.28942825820949514"/>
          <c:y val="1.111111111111112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045677032315822"/>
          <c:y val="6.5089957874225723E-2"/>
          <c:w val="0.86453705369020772"/>
          <c:h val="0.81935638236181751"/>
        </c:manualLayout>
      </c:layout>
      <c:scatterChart>
        <c:scatterStyle val="smoothMarker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31750">
                <a:prstDash val="sysDash"/>
              </a:ln>
            </c:spPr>
            <c:trendlineType val="linear"/>
          </c:trendline>
          <c:xVal>
            <c:numRef>
              <c:f>'1'!$N$266:$N$268</c:f>
              <c:numCache>
                <c:formatCode>0.0000</c:formatCode>
                <c:ptCount val="3"/>
                <c:pt idx="0">
                  <c:v>0.28194444444444444</c:v>
                </c:pt>
                <c:pt idx="1">
                  <c:v>0.55972222222222223</c:v>
                </c:pt>
                <c:pt idx="2">
                  <c:v>0.83749999999999991</c:v>
                </c:pt>
              </c:numCache>
            </c:numRef>
          </c:xVal>
          <c:yVal>
            <c:numRef>
              <c:f>'1'!$O$266:$O$268</c:f>
              <c:numCache>
                <c:formatCode>0.0000</c:formatCode>
                <c:ptCount val="3"/>
                <c:pt idx="0">
                  <c:v>2.1201666666666665</c:v>
                </c:pt>
                <c:pt idx="1">
                  <c:v>2.1957222222222219</c:v>
                </c:pt>
                <c:pt idx="2">
                  <c:v>2.3068333333333331</c:v>
                </c:pt>
              </c:numCache>
            </c:numRef>
          </c:yVal>
          <c:smooth val="1"/>
        </c:ser>
        <c:dLbls/>
        <c:axId val="128163200"/>
        <c:axId val="128222720"/>
      </c:scatterChart>
      <c:valAx>
        <c:axId val="128163200"/>
        <c:scaling>
          <c:orientation val="minMax"/>
          <c:max val="1"/>
          <c:min val="0.25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9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Esfuerzo Normal </a:t>
                </a:r>
                <a:r>
                  <a:rPr lang="es-ES" sz="900" b="1" i="0" strike="noStrike">
                    <a:solidFill>
                      <a:srgbClr val="000000"/>
                    </a:solidFill>
                    <a:latin typeface="Symbol"/>
                  </a:rPr>
                  <a:t>s</a:t>
                </a:r>
                <a:r>
                  <a:rPr lang="es-ES" sz="9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n (Kgf/cm2)</a:t>
                </a:r>
              </a:p>
            </c:rich>
          </c:tx>
          <c:layout>
            <c:manualLayout>
              <c:xMode val="edge"/>
              <c:yMode val="edge"/>
              <c:x val="0.39514767759749625"/>
              <c:y val="0.94222432195975458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28222720"/>
        <c:crosses val="autoZero"/>
        <c:crossBetween val="midCat"/>
        <c:majorUnit val="0.05"/>
        <c:minorUnit val="0.05"/>
      </c:valAx>
      <c:valAx>
        <c:axId val="128222720"/>
        <c:scaling>
          <c:orientation val="minMax"/>
          <c:max val="2.3499999999999988"/>
          <c:min val="2.0499999999999998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9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Esfuerzo Cortante </a:t>
                </a:r>
                <a:r>
                  <a:rPr lang="es-ES" sz="900" b="1" i="0" strike="noStrike">
                    <a:solidFill>
                      <a:srgbClr val="000000"/>
                    </a:solidFill>
                    <a:latin typeface="Symbol"/>
                  </a:rPr>
                  <a:t>t</a:t>
                </a:r>
                <a:r>
                  <a:rPr lang="es-ES" sz="9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 (Kgf/cm2)</a:t>
                </a:r>
              </a:p>
            </c:rich>
          </c:tx>
          <c:layout>
            <c:manualLayout>
              <c:xMode val="edge"/>
              <c:yMode val="edge"/>
              <c:x val="8.6655112651647624E-3"/>
              <c:y val="0.29777847769029225"/>
            </c:manualLayout>
          </c:layout>
          <c:spPr>
            <a:noFill/>
            <a:ln w="25400">
              <a:noFill/>
            </a:ln>
          </c:spPr>
        </c:title>
        <c:numFmt formatCode="0.0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28163200"/>
        <c:crosses val="autoZero"/>
        <c:crossBetween val="midCat"/>
        <c:majorUnit val="8.0000000000000054E-3"/>
        <c:minorUnit val="5.0000000000000079E-3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blipFill>
      <a:blip xmlns:r="http://schemas.openxmlformats.org/officeDocument/2006/relationships" r:embed="rId1"/>
      <a:tile tx="0" ty="0" sx="100000" sy="100000" flip="none" algn="tl"/>
    </a:blipFill>
    <a:ln w="3175">
      <a:solidFill>
        <a:srgbClr val="000000"/>
      </a:solidFill>
      <a:prstDash val="solid"/>
    </a:ln>
    <a:scene3d>
      <a:camera prst="orthographicFront"/>
      <a:lightRig rig="threePt" dir="t"/>
    </a:scene3d>
    <a:sp3d>
      <a:bevelT/>
    </a:sp3d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488" r="0.75000000000000488" t="1" header="0" footer="0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3.xml"/><Relationship Id="rId7" Type="http://schemas.openxmlformats.org/officeDocument/2006/relationships/chart" Target="../charts/chart5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image" Target="../media/image3.pn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155575</xdr:colOff>
      <xdr:row>43</xdr:row>
      <xdr:rowOff>50800</xdr:rowOff>
    </xdr:from>
    <xdr:to>
      <xdr:col>8</xdr:col>
      <xdr:colOff>596900</xdr:colOff>
      <xdr:row>78</xdr:row>
      <xdr:rowOff>88900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250825</xdr:colOff>
      <xdr:row>43</xdr:row>
      <xdr:rowOff>25400</xdr:rowOff>
    </xdr:from>
    <xdr:to>
      <xdr:col>18</xdr:col>
      <xdr:colOff>508000</xdr:colOff>
      <xdr:row>77</xdr:row>
      <xdr:rowOff>142875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419100</xdr:colOff>
      <xdr:row>113</xdr:row>
      <xdr:rowOff>101600</xdr:rowOff>
    </xdr:from>
    <xdr:to>
      <xdr:col>18</xdr:col>
      <xdr:colOff>415925</xdr:colOff>
      <xdr:row>147</xdr:row>
      <xdr:rowOff>111126</xdr:rowOff>
    </xdr:to>
    <xdr:graphicFrame macro="">
      <xdr:nvGraphicFramePr>
        <xdr:cNvPr id="4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622300</xdr:colOff>
      <xdr:row>117</xdr:row>
      <xdr:rowOff>50800</xdr:rowOff>
    </xdr:from>
    <xdr:to>
      <xdr:col>18</xdr:col>
      <xdr:colOff>127000</xdr:colOff>
      <xdr:row>143</xdr:row>
      <xdr:rowOff>101600</xdr:rowOff>
    </xdr:to>
    <xdr:sp macro="" textlink="">
      <xdr:nvSpPr>
        <xdr:cNvPr id="5" name="Line 129"/>
        <xdr:cNvSpPr>
          <a:spLocks noChangeShapeType="1"/>
        </xdr:cNvSpPr>
      </xdr:nvSpPr>
      <xdr:spPr bwMode="auto">
        <a:xfrm flipV="1">
          <a:off x="6464300" y="20866100"/>
          <a:ext cx="7734300" cy="4762500"/>
        </a:xfrm>
        <a:prstGeom prst="line">
          <a:avLst/>
        </a:prstGeom>
        <a:noFill/>
        <a:ln w="1270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711994</xdr:colOff>
      <xdr:row>120</xdr:row>
      <xdr:rowOff>154782</xdr:rowOff>
    </xdr:from>
    <xdr:to>
      <xdr:col>12</xdr:col>
      <xdr:colOff>556419</xdr:colOff>
      <xdr:row>122</xdr:row>
      <xdr:rowOff>47625</xdr:rowOff>
    </xdr:to>
    <xdr:sp macro="" textlink="">
      <xdr:nvSpPr>
        <xdr:cNvPr id="6" name="5 CuadroTexto"/>
        <xdr:cNvSpPr txBox="1"/>
      </xdr:nvSpPr>
      <xdr:spPr>
        <a:xfrm>
          <a:off x="8789194" y="20525582"/>
          <a:ext cx="1089025" cy="2738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r>
            <a:rPr lang="es-ES" sz="800" b="1"/>
            <a:t>LINEA DE TENDENCIA</a:t>
          </a:r>
        </a:p>
      </xdr:txBody>
    </xdr:sp>
    <xdr:clientData/>
  </xdr:twoCellAnchor>
  <xdr:twoCellAnchor>
    <xdr:from>
      <xdr:col>11</xdr:col>
      <xdr:colOff>1232693</xdr:colOff>
      <xdr:row>122</xdr:row>
      <xdr:rowOff>51595</xdr:rowOff>
    </xdr:from>
    <xdr:to>
      <xdr:col>12</xdr:col>
      <xdr:colOff>482600</xdr:colOff>
      <xdr:row>128</xdr:row>
      <xdr:rowOff>114301</xdr:rowOff>
    </xdr:to>
    <xdr:cxnSp macro="">
      <xdr:nvCxnSpPr>
        <xdr:cNvPr id="7" name="6 Conector recto de flecha"/>
        <xdr:cNvCxnSpPr/>
      </xdr:nvCxnSpPr>
      <xdr:spPr>
        <a:xfrm rot="16200000" flipH="1">
          <a:off x="9106694" y="22149594"/>
          <a:ext cx="1154906" cy="494507"/>
        </a:xfrm>
        <a:prstGeom prst="straightConnector1">
          <a:avLst/>
        </a:prstGeom>
        <a:ln w="19050">
          <a:solidFill>
            <a:srgbClr val="00206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167054</xdr:colOff>
      <xdr:row>0</xdr:row>
      <xdr:rowOff>93541</xdr:rowOff>
    </xdr:from>
    <xdr:to>
      <xdr:col>14</xdr:col>
      <xdr:colOff>492125</xdr:colOff>
      <xdr:row>3</xdr:row>
      <xdr:rowOff>101186</xdr:rowOff>
    </xdr:to>
    <xdr:pic>
      <xdr:nvPicPr>
        <xdr:cNvPr id="8" name="Imagen 1" descr="sigma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215929" y="93541"/>
          <a:ext cx="1039446" cy="5632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577116</xdr:colOff>
      <xdr:row>0</xdr:row>
      <xdr:rowOff>98424</xdr:rowOff>
    </xdr:from>
    <xdr:to>
      <xdr:col>17</xdr:col>
      <xdr:colOff>495299</xdr:colOff>
      <xdr:row>3</xdr:row>
      <xdr:rowOff>127000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2553216" y="98424"/>
          <a:ext cx="1238983" cy="600076"/>
        </a:xfrm>
        <a:prstGeom prst="rect">
          <a:avLst/>
        </a:prstGeom>
      </xdr:spPr>
    </xdr:pic>
    <xdr:clientData/>
  </xdr:twoCellAnchor>
  <xdr:twoCellAnchor>
    <xdr:from>
      <xdr:col>16</xdr:col>
      <xdr:colOff>558836</xdr:colOff>
      <xdr:row>4</xdr:row>
      <xdr:rowOff>12017</xdr:rowOff>
    </xdr:from>
    <xdr:to>
      <xdr:col>18</xdr:col>
      <xdr:colOff>452072</xdr:colOff>
      <xdr:row>6</xdr:row>
      <xdr:rowOff>104339</xdr:rowOff>
    </xdr:to>
    <xdr:sp macro="" textlink="">
      <xdr:nvSpPr>
        <xdr:cNvPr id="10" name="WordArt 49"/>
        <xdr:cNvSpPr>
          <a:spLocks noChangeArrowheads="1" noChangeShapeType="1" noTextEdit="1"/>
        </xdr:cNvSpPr>
      </xdr:nvSpPr>
      <xdr:spPr bwMode="auto">
        <a:xfrm rot="-855938">
          <a:off x="12955990" y="730055"/>
          <a:ext cx="1270697" cy="414707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-10000"/>
            </a:avLst>
          </a:prstTxWarp>
        </a:bodyPr>
        <a:lstStyle/>
        <a:p>
          <a:pPr algn="ctr" rtl="0"/>
          <a:r>
            <a:rPr lang="es-CO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C0C0C0"/>
              </a:solidFill>
              <a:effectLst>
                <a:outerShdw dist="53882" dir="2700000" algn="ctr" rotWithShape="0">
                  <a:srgbClr val="C0C0C0"/>
                </a:outerShdw>
              </a:effectLst>
              <a:latin typeface="Times New Roman"/>
              <a:cs typeface="Times New Roman"/>
            </a:rPr>
            <a:t>L.S.R.</a:t>
          </a:r>
        </a:p>
      </xdr:txBody>
    </xdr:sp>
    <xdr:clientData/>
  </xdr:twoCellAnchor>
  <xdr:twoCellAnchor>
    <xdr:from>
      <xdr:col>13</xdr:col>
      <xdr:colOff>167054</xdr:colOff>
      <xdr:row>79</xdr:row>
      <xdr:rowOff>93541</xdr:rowOff>
    </xdr:from>
    <xdr:to>
      <xdr:col>14</xdr:col>
      <xdr:colOff>492125</xdr:colOff>
      <xdr:row>82</xdr:row>
      <xdr:rowOff>101186</xdr:rowOff>
    </xdr:to>
    <xdr:pic>
      <xdr:nvPicPr>
        <xdr:cNvPr id="11" name="Imagen 1" descr="sigma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215929" y="93541"/>
          <a:ext cx="1039446" cy="5632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577116</xdr:colOff>
      <xdr:row>79</xdr:row>
      <xdr:rowOff>98424</xdr:rowOff>
    </xdr:from>
    <xdr:to>
      <xdr:col>17</xdr:col>
      <xdr:colOff>495299</xdr:colOff>
      <xdr:row>82</xdr:row>
      <xdr:rowOff>127000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2553216" y="14004924"/>
          <a:ext cx="1238983" cy="523876"/>
        </a:xfrm>
        <a:prstGeom prst="rect">
          <a:avLst/>
        </a:prstGeom>
      </xdr:spPr>
    </xdr:pic>
    <xdr:clientData/>
  </xdr:twoCellAnchor>
  <xdr:twoCellAnchor>
    <xdr:from>
      <xdr:col>16</xdr:col>
      <xdr:colOff>74273</xdr:colOff>
      <xdr:row>84</xdr:row>
      <xdr:rowOff>48773</xdr:rowOff>
    </xdr:from>
    <xdr:to>
      <xdr:col>17</xdr:col>
      <xdr:colOff>674539</xdr:colOff>
      <xdr:row>86</xdr:row>
      <xdr:rowOff>194919</xdr:rowOff>
    </xdr:to>
    <xdr:sp macro="" textlink="">
      <xdr:nvSpPr>
        <xdr:cNvPr id="13" name="WordArt 49"/>
        <xdr:cNvSpPr>
          <a:spLocks noChangeArrowheads="1" noChangeShapeType="1" noTextEdit="1"/>
        </xdr:cNvSpPr>
      </xdr:nvSpPr>
      <xdr:spPr bwMode="auto">
        <a:xfrm rot="-855938">
          <a:off x="12431373" y="14729973"/>
          <a:ext cx="1260666" cy="476346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-10000"/>
            </a:avLst>
          </a:prstTxWarp>
        </a:bodyPr>
        <a:lstStyle/>
        <a:p>
          <a:pPr algn="ctr" rtl="0"/>
          <a:r>
            <a:rPr lang="es-CO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C0C0C0"/>
              </a:solidFill>
              <a:effectLst>
                <a:outerShdw dist="53882" dir="2700000" algn="ctr" rotWithShape="0">
                  <a:srgbClr val="C0C0C0"/>
                </a:outerShdw>
              </a:effectLst>
              <a:latin typeface="Times New Roman"/>
              <a:cs typeface="Times New Roman"/>
            </a:rPr>
            <a:t>L.S.R.</a:t>
          </a:r>
        </a:p>
      </xdr:txBody>
    </xdr:sp>
    <xdr:clientData/>
  </xdr:twoCellAnchor>
  <xdr:twoCellAnchor>
    <xdr:from>
      <xdr:col>0</xdr:col>
      <xdr:colOff>117475</xdr:colOff>
      <xdr:row>201</xdr:row>
      <xdr:rowOff>95250</xdr:rowOff>
    </xdr:from>
    <xdr:to>
      <xdr:col>8</xdr:col>
      <xdr:colOff>558800</xdr:colOff>
      <xdr:row>233</xdr:row>
      <xdr:rowOff>63500</xdr:rowOff>
    </xdr:to>
    <xdr:graphicFrame macro="">
      <xdr:nvGraphicFramePr>
        <xdr:cNvPr id="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107950</xdr:colOff>
      <xdr:row>201</xdr:row>
      <xdr:rowOff>127000</xdr:rowOff>
    </xdr:from>
    <xdr:to>
      <xdr:col>18</xdr:col>
      <xdr:colOff>619125</xdr:colOff>
      <xdr:row>233</xdr:row>
      <xdr:rowOff>76200</xdr:rowOff>
    </xdr:to>
    <xdr:graphicFrame macro="">
      <xdr:nvGraphicFramePr>
        <xdr:cNvPr id="1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419100</xdr:colOff>
      <xdr:row>268</xdr:row>
      <xdr:rowOff>101600</xdr:rowOff>
    </xdr:from>
    <xdr:to>
      <xdr:col>18</xdr:col>
      <xdr:colOff>415925</xdr:colOff>
      <xdr:row>302</xdr:row>
      <xdr:rowOff>111126</xdr:rowOff>
    </xdr:to>
    <xdr:graphicFrame macro="">
      <xdr:nvGraphicFramePr>
        <xdr:cNvPr id="16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609600</xdr:colOff>
      <xdr:row>271</xdr:row>
      <xdr:rowOff>101600</xdr:rowOff>
    </xdr:from>
    <xdr:to>
      <xdr:col>17</xdr:col>
      <xdr:colOff>482600</xdr:colOff>
      <xdr:row>295</xdr:row>
      <xdr:rowOff>165100</xdr:rowOff>
    </xdr:to>
    <xdr:sp macro="" textlink="">
      <xdr:nvSpPr>
        <xdr:cNvPr id="17" name="Line 129"/>
        <xdr:cNvSpPr>
          <a:spLocks noChangeShapeType="1"/>
        </xdr:cNvSpPr>
      </xdr:nvSpPr>
      <xdr:spPr bwMode="auto">
        <a:xfrm flipV="1">
          <a:off x="6451600" y="47358300"/>
          <a:ext cx="7327900" cy="4216400"/>
        </a:xfrm>
        <a:prstGeom prst="line">
          <a:avLst/>
        </a:prstGeom>
        <a:noFill/>
        <a:ln w="1270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546894</xdr:colOff>
      <xdr:row>274</xdr:row>
      <xdr:rowOff>103982</xdr:rowOff>
    </xdr:from>
    <xdr:to>
      <xdr:col>11</xdr:col>
      <xdr:colOff>1000919</xdr:colOff>
      <xdr:row>275</xdr:row>
      <xdr:rowOff>161925</xdr:rowOff>
    </xdr:to>
    <xdr:sp macro="" textlink="">
      <xdr:nvSpPr>
        <xdr:cNvPr id="18" name="17 CuadroTexto"/>
        <xdr:cNvSpPr txBox="1"/>
      </xdr:nvSpPr>
      <xdr:spPr>
        <a:xfrm>
          <a:off x="8116094" y="47855982"/>
          <a:ext cx="1089025" cy="2230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r>
            <a:rPr lang="es-ES" sz="800" b="1"/>
            <a:t>LINEA DE TENDENCIA</a:t>
          </a:r>
        </a:p>
      </xdr:txBody>
    </xdr:sp>
    <xdr:clientData/>
  </xdr:twoCellAnchor>
  <xdr:twoCellAnchor>
    <xdr:from>
      <xdr:col>11</xdr:col>
      <xdr:colOff>940593</xdr:colOff>
      <xdr:row>277</xdr:row>
      <xdr:rowOff>795</xdr:rowOff>
    </xdr:from>
    <xdr:to>
      <xdr:col>12</xdr:col>
      <xdr:colOff>190500</xdr:colOff>
      <xdr:row>283</xdr:row>
      <xdr:rowOff>63501</xdr:rowOff>
    </xdr:to>
    <xdr:cxnSp macro="">
      <xdr:nvCxnSpPr>
        <xdr:cNvPr id="19" name="18 Conector recto de flecha"/>
        <xdr:cNvCxnSpPr/>
      </xdr:nvCxnSpPr>
      <xdr:spPr>
        <a:xfrm rot="16200000" flipH="1">
          <a:off x="8865394" y="48527494"/>
          <a:ext cx="1053306" cy="494507"/>
        </a:xfrm>
        <a:prstGeom prst="straightConnector1">
          <a:avLst/>
        </a:prstGeom>
        <a:ln w="19050">
          <a:solidFill>
            <a:srgbClr val="00206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167054</xdr:colOff>
      <xdr:row>155</xdr:row>
      <xdr:rowOff>93541</xdr:rowOff>
    </xdr:from>
    <xdr:to>
      <xdr:col>14</xdr:col>
      <xdr:colOff>492125</xdr:colOff>
      <xdr:row>158</xdr:row>
      <xdr:rowOff>101186</xdr:rowOff>
    </xdr:to>
    <xdr:pic>
      <xdr:nvPicPr>
        <xdr:cNvPr id="20" name="Imagen 1" descr="sigma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342929" y="93541"/>
          <a:ext cx="1039446" cy="5632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577116</xdr:colOff>
      <xdr:row>155</xdr:row>
      <xdr:rowOff>98424</xdr:rowOff>
    </xdr:from>
    <xdr:to>
      <xdr:col>17</xdr:col>
      <xdr:colOff>495299</xdr:colOff>
      <xdr:row>158</xdr:row>
      <xdr:rowOff>127000</xdr:rowOff>
    </xdr:to>
    <xdr:pic>
      <xdr:nvPicPr>
        <xdr:cNvPr id="21" name="20 Imagen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2578616" y="98424"/>
          <a:ext cx="1219933" cy="584201"/>
        </a:xfrm>
        <a:prstGeom prst="rect">
          <a:avLst/>
        </a:prstGeom>
      </xdr:spPr>
    </xdr:pic>
    <xdr:clientData/>
  </xdr:twoCellAnchor>
  <xdr:twoCellAnchor>
    <xdr:from>
      <xdr:col>16</xdr:col>
      <xdr:colOff>558836</xdr:colOff>
      <xdr:row>159</xdr:row>
      <xdr:rowOff>12017</xdr:rowOff>
    </xdr:from>
    <xdr:to>
      <xdr:col>18</xdr:col>
      <xdr:colOff>452072</xdr:colOff>
      <xdr:row>161</xdr:row>
      <xdr:rowOff>104339</xdr:rowOff>
    </xdr:to>
    <xdr:sp macro="" textlink="">
      <xdr:nvSpPr>
        <xdr:cNvPr id="22" name="WordArt 49"/>
        <xdr:cNvSpPr>
          <a:spLocks noChangeArrowheads="1" noChangeShapeType="1" noTextEdit="1"/>
        </xdr:cNvSpPr>
      </xdr:nvSpPr>
      <xdr:spPr bwMode="auto">
        <a:xfrm rot="-855938">
          <a:off x="13211211" y="726392"/>
          <a:ext cx="1321986" cy="409822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-10000"/>
            </a:avLst>
          </a:prstTxWarp>
        </a:bodyPr>
        <a:lstStyle/>
        <a:p>
          <a:pPr algn="ctr" rtl="0"/>
          <a:r>
            <a:rPr lang="es-CO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C0C0C0"/>
              </a:solidFill>
              <a:effectLst>
                <a:outerShdw dist="53882" dir="2700000" algn="ctr" rotWithShape="0">
                  <a:srgbClr val="C0C0C0"/>
                </a:outerShdw>
              </a:effectLst>
              <a:latin typeface="Times New Roman"/>
              <a:cs typeface="Times New Roman"/>
            </a:rPr>
            <a:t>L.S.R.</a:t>
          </a:r>
        </a:p>
      </xdr:txBody>
    </xdr:sp>
    <xdr:clientData/>
  </xdr:twoCellAnchor>
  <xdr:twoCellAnchor>
    <xdr:from>
      <xdr:col>13</xdr:col>
      <xdr:colOff>167054</xdr:colOff>
      <xdr:row>234</xdr:row>
      <xdr:rowOff>93541</xdr:rowOff>
    </xdr:from>
    <xdr:to>
      <xdr:col>14</xdr:col>
      <xdr:colOff>492125</xdr:colOff>
      <xdr:row>237</xdr:row>
      <xdr:rowOff>101186</xdr:rowOff>
    </xdr:to>
    <xdr:pic>
      <xdr:nvPicPr>
        <xdr:cNvPr id="23" name="Imagen 1" descr="sigma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342929" y="13650791"/>
          <a:ext cx="1039446" cy="4838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577116</xdr:colOff>
      <xdr:row>234</xdr:row>
      <xdr:rowOff>98424</xdr:rowOff>
    </xdr:from>
    <xdr:to>
      <xdr:col>17</xdr:col>
      <xdr:colOff>495299</xdr:colOff>
      <xdr:row>237</xdr:row>
      <xdr:rowOff>127000</xdr:rowOff>
    </xdr:to>
    <xdr:pic>
      <xdr:nvPicPr>
        <xdr:cNvPr id="24" name="23 Imagen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2578616" y="13655674"/>
          <a:ext cx="1219933" cy="504826"/>
        </a:xfrm>
        <a:prstGeom prst="rect">
          <a:avLst/>
        </a:prstGeom>
      </xdr:spPr>
    </xdr:pic>
    <xdr:clientData/>
  </xdr:twoCellAnchor>
  <xdr:twoCellAnchor>
    <xdr:from>
      <xdr:col>16</xdr:col>
      <xdr:colOff>74273</xdr:colOff>
      <xdr:row>239</xdr:row>
      <xdr:rowOff>48773</xdr:rowOff>
    </xdr:from>
    <xdr:to>
      <xdr:col>17</xdr:col>
      <xdr:colOff>674539</xdr:colOff>
      <xdr:row>241</xdr:row>
      <xdr:rowOff>194919</xdr:rowOff>
    </xdr:to>
    <xdr:sp macro="" textlink="">
      <xdr:nvSpPr>
        <xdr:cNvPr id="25" name="WordArt 49"/>
        <xdr:cNvSpPr>
          <a:spLocks noChangeArrowheads="1" noChangeShapeType="1" noTextEdit="1"/>
        </xdr:cNvSpPr>
      </xdr:nvSpPr>
      <xdr:spPr bwMode="auto">
        <a:xfrm rot="-855938">
          <a:off x="12726648" y="14399773"/>
          <a:ext cx="1251141" cy="463646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-10000"/>
            </a:avLst>
          </a:prstTxWarp>
        </a:bodyPr>
        <a:lstStyle/>
        <a:p>
          <a:pPr algn="ctr" rtl="0"/>
          <a:r>
            <a:rPr lang="es-CO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C0C0C0"/>
              </a:solidFill>
              <a:effectLst>
                <a:outerShdw dist="53882" dir="2700000" algn="ctr" rotWithShape="0">
                  <a:srgbClr val="C0C0C0"/>
                </a:outerShdw>
              </a:effectLst>
              <a:latin typeface="Times New Roman"/>
              <a:cs typeface="Times New Roman"/>
            </a:rPr>
            <a:t>L.S.R.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10"/>
  <sheetViews>
    <sheetView tabSelected="1" view="pageBreakPreview" zoomScale="80" zoomScaleNormal="75" zoomScaleSheetLayoutView="80" workbookViewId="0"/>
  </sheetViews>
  <sheetFormatPr baseColWidth="10" defaultRowHeight="12.75"/>
  <cols>
    <col min="1" max="1" width="7.42578125" customWidth="1"/>
    <col min="2" max="2" width="21.85546875" customWidth="1"/>
    <col min="3" max="4" width="10.7109375" customWidth="1"/>
    <col min="5" max="5" width="16.7109375" customWidth="1"/>
    <col min="6" max="6" width="9.42578125" customWidth="1"/>
    <col min="7" max="8" width="10.7109375" customWidth="1"/>
    <col min="9" max="9" width="11.42578125" customWidth="1"/>
    <col min="10" max="10" width="3.7109375" customWidth="1"/>
    <col min="11" max="11" width="9.5703125" customWidth="1"/>
    <col min="12" max="12" width="18.7109375" customWidth="1"/>
    <col min="13" max="14" width="10.7109375" customWidth="1"/>
    <col min="15" max="15" width="16.5703125" customWidth="1"/>
    <col min="16" max="17" width="9.85546875" customWidth="1"/>
    <col min="18" max="18" width="11.5703125" customWidth="1"/>
    <col min="19" max="19" width="10.7109375" customWidth="1"/>
  </cols>
  <sheetData>
    <row r="1" spans="1:19">
      <c r="B1" s="157" t="s">
        <v>43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</row>
    <row r="2" spans="1:19">
      <c r="B2" s="167" t="s">
        <v>44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</row>
    <row r="3" spans="1:19" ht="18.75" customHeight="1">
      <c r="B3" s="167" t="s">
        <v>45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</row>
    <row r="4" spans="1:19">
      <c r="B4" s="167" t="s">
        <v>46</v>
      </c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</row>
    <row r="5" spans="1:19">
      <c r="B5" s="138" t="s">
        <v>47</v>
      </c>
      <c r="C5" s="138"/>
      <c r="D5" s="138"/>
      <c r="E5" s="159" t="s">
        <v>48</v>
      </c>
      <c r="F5" s="159"/>
      <c r="G5" s="159"/>
      <c r="H5" s="159"/>
      <c r="I5" s="159"/>
      <c r="J5" s="159"/>
      <c r="K5" s="159"/>
      <c r="L5" s="159"/>
      <c r="M5" s="159"/>
      <c r="N5" s="159"/>
      <c r="O5" s="159" t="s">
        <v>49</v>
      </c>
      <c r="P5" s="159"/>
      <c r="Q5" s="159"/>
      <c r="R5" s="159"/>
      <c r="S5" s="159"/>
    </row>
    <row r="6" spans="1:19" ht="12.75" customHeight="1">
      <c r="B6" s="146" t="s">
        <v>63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</row>
    <row r="7" spans="1:19">
      <c r="B7" s="147" t="s">
        <v>50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</row>
    <row r="8" spans="1:19" ht="16.5" customHeight="1">
      <c r="B8" s="164" t="s">
        <v>51</v>
      </c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6"/>
    </row>
    <row r="9" spans="1:19" ht="18.75" customHeight="1">
      <c r="B9" s="151" t="s">
        <v>37</v>
      </c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3"/>
    </row>
    <row r="10" spans="1:19">
      <c r="B10" s="154" t="s">
        <v>65</v>
      </c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6"/>
      <c r="N10" s="154" t="s">
        <v>52</v>
      </c>
      <c r="O10" s="155"/>
      <c r="P10" s="155"/>
      <c r="Q10" s="155"/>
      <c r="R10" s="155"/>
      <c r="S10" s="156"/>
    </row>
    <row r="11" spans="1:19">
      <c r="B11" s="154" t="s">
        <v>53</v>
      </c>
      <c r="C11" s="155"/>
      <c r="D11" s="155"/>
      <c r="E11" s="155"/>
      <c r="F11" s="155"/>
      <c r="G11" s="155"/>
      <c r="H11" s="155"/>
      <c r="I11" s="155"/>
      <c r="J11" s="155"/>
      <c r="K11" s="155"/>
      <c r="L11" s="156"/>
      <c r="M11" s="144" t="s">
        <v>54</v>
      </c>
      <c r="N11" s="144"/>
      <c r="O11" s="144"/>
      <c r="P11" s="144"/>
      <c r="Q11" s="144"/>
      <c r="R11" s="144"/>
      <c r="S11" s="144"/>
    </row>
    <row r="12" spans="1:19">
      <c r="B12" s="144" t="s">
        <v>55</v>
      </c>
      <c r="C12" s="144"/>
      <c r="D12" s="144"/>
      <c r="E12" s="144"/>
      <c r="F12" s="144"/>
      <c r="G12" s="145" t="s">
        <v>56</v>
      </c>
      <c r="H12" s="145"/>
      <c r="I12" s="145"/>
      <c r="J12" s="145"/>
      <c r="K12" s="145"/>
      <c r="L12" s="145"/>
      <c r="M12" s="145" t="s">
        <v>57</v>
      </c>
      <c r="N12" s="145"/>
      <c r="O12" s="145"/>
      <c r="P12" s="145"/>
      <c r="Q12" s="145"/>
      <c r="R12" s="145"/>
      <c r="S12" s="145"/>
    </row>
    <row r="13" spans="1:19">
      <c r="B13" s="144" t="s">
        <v>58</v>
      </c>
      <c r="C13" s="144"/>
      <c r="D13" s="144"/>
      <c r="E13" s="144"/>
      <c r="F13" s="144" t="s">
        <v>59</v>
      </c>
      <c r="G13" s="144"/>
      <c r="H13" s="144"/>
      <c r="I13" s="144"/>
      <c r="J13" s="144"/>
      <c r="K13" s="144"/>
      <c r="L13" s="144"/>
      <c r="M13" s="144" t="s">
        <v>60</v>
      </c>
      <c r="N13" s="144"/>
      <c r="O13" s="144"/>
      <c r="P13" s="144"/>
      <c r="Q13" s="144"/>
      <c r="R13" s="144"/>
      <c r="S13" s="144"/>
    </row>
    <row r="14" spans="1:19">
      <c r="B14" s="144" t="s">
        <v>66</v>
      </c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 t="s">
        <v>67</v>
      </c>
      <c r="N14" s="144"/>
      <c r="O14" s="144"/>
      <c r="P14" s="144"/>
      <c r="Q14" s="144"/>
      <c r="R14" s="144"/>
      <c r="S14" s="144"/>
    </row>
    <row r="15" spans="1:19" ht="15.75" customHeight="1">
      <c r="B15" s="108" t="s">
        <v>61</v>
      </c>
      <c r="C15" s="135" t="s">
        <v>71</v>
      </c>
      <c r="D15" s="136"/>
      <c r="E15" s="136"/>
      <c r="F15" s="136"/>
      <c r="G15" s="136"/>
      <c r="H15" s="137"/>
      <c r="I15" s="138" t="s">
        <v>62</v>
      </c>
      <c r="J15" s="138"/>
      <c r="K15" s="138"/>
      <c r="L15" s="139" t="s">
        <v>68</v>
      </c>
      <c r="M15" s="139"/>
      <c r="N15" s="139"/>
    </row>
    <row r="16" spans="1:19" ht="16.5" customHeight="1">
      <c r="A16" s="1"/>
      <c r="B16" s="1"/>
      <c r="C16" s="1"/>
      <c r="D16" s="1"/>
      <c r="E16" s="1"/>
      <c r="F16" s="1"/>
      <c r="G16" s="1"/>
      <c r="H16" s="1"/>
      <c r="I16" s="19"/>
      <c r="J16" s="19"/>
      <c r="K16" s="1"/>
      <c r="L16" s="140" t="s">
        <v>69</v>
      </c>
      <c r="M16" s="140"/>
      <c r="N16" s="140"/>
      <c r="O16" s="109"/>
      <c r="P16" s="109"/>
      <c r="Q16" s="19"/>
      <c r="R16" s="19"/>
      <c r="S16" s="19"/>
    </row>
    <row r="17" spans="1:19" ht="15" customHeight="1">
      <c r="A17" s="19" t="s">
        <v>34</v>
      </c>
      <c r="B17" s="141" t="s">
        <v>9</v>
      </c>
      <c r="C17" s="141"/>
      <c r="D17" s="141"/>
      <c r="E17" s="141"/>
      <c r="F17" s="141"/>
      <c r="G17" s="19"/>
      <c r="H17" s="163" t="s">
        <v>10</v>
      </c>
      <c r="I17" s="163"/>
      <c r="J17" s="65"/>
      <c r="K17" s="19" t="s">
        <v>34</v>
      </c>
      <c r="L17" s="141" t="s">
        <v>9</v>
      </c>
      <c r="M17" s="141"/>
      <c r="N17" s="141"/>
      <c r="O17" s="141"/>
      <c r="P17" s="141"/>
      <c r="Q17" s="19"/>
      <c r="R17" s="142" t="s">
        <v>10</v>
      </c>
      <c r="S17" s="143"/>
    </row>
    <row r="18" spans="1:19" ht="15" customHeight="1">
      <c r="A18" s="19">
        <v>1</v>
      </c>
      <c r="B18" s="40" t="s">
        <v>11</v>
      </c>
      <c r="C18" s="80">
        <v>6</v>
      </c>
      <c r="D18" s="162" t="s">
        <v>41</v>
      </c>
      <c r="E18" s="132"/>
      <c r="F18" s="67">
        <f>I19</f>
        <v>175.2</v>
      </c>
      <c r="G18" s="19"/>
      <c r="H18" s="41" t="s">
        <v>38</v>
      </c>
      <c r="I18" s="42">
        <v>215</v>
      </c>
      <c r="J18" s="66"/>
      <c r="K18" s="19">
        <v>2</v>
      </c>
      <c r="L18" s="40" t="s">
        <v>11</v>
      </c>
      <c r="M18" s="106">
        <v>6</v>
      </c>
      <c r="N18" s="162" t="s">
        <v>41</v>
      </c>
      <c r="O18" s="132"/>
      <c r="P18" s="67">
        <v>191.2</v>
      </c>
      <c r="Q18" s="19"/>
      <c r="R18" s="41" t="s">
        <v>38</v>
      </c>
      <c r="S18" s="42">
        <v>205.9</v>
      </c>
    </row>
    <row r="19" spans="1:19" ht="15" customHeight="1">
      <c r="A19" s="1"/>
      <c r="B19" s="40" t="s">
        <v>13</v>
      </c>
      <c r="C19" s="80">
        <v>36</v>
      </c>
      <c r="D19" s="132" t="s">
        <v>14</v>
      </c>
      <c r="E19" s="132"/>
      <c r="F19" s="80">
        <v>10.15</v>
      </c>
      <c r="G19" s="3"/>
      <c r="H19" s="41" t="s">
        <v>39</v>
      </c>
      <c r="I19" s="42">
        <v>175.2</v>
      </c>
      <c r="J19" s="66"/>
      <c r="K19" s="3"/>
      <c r="L19" s="40" t="s">
        <v>13</v>
      </c>
      <c r="M19" s="80">
        <v>36</v>
      </c>
      <c r="N19" s="133" t="s">
        <v>14</v>
      </c>
      <c r="O19" s="134"/>
      <c r="P19" s="80">
        <v>20.149999999999999</v>
      </c>
      <c r="Q19" s="3"/>
      <c r="R19" s="41" t="s">
        <v>39</v>
      </c>
      <c r="S19" s="42">
        <v>166.3</v>
      </c>
    </row>
    <row r="20" spans="1:19" ht="15" customHeight="1">
      <c r="A20" s="1"/>
      <c r="B20" s="40" t="s">
        <v>15</v>
      </c>
      <c r="C20" s="80">
        <v>3</v>
      </c>
      <c r="D20" s="132" t="s">
        <v>16</v>
      </c>
      <c r="E20" s="132"/>
      <c r="F20" s="102">
        <f>F19/C19</f>
        <v>0.28194444444444444</v>
      </c>
      <c r="G20" s="3"/>
      <c r="H20" s="2"/>
      <c r="I20" s="15"/>
      <c r="J20" s="37"/>
      <c r="K20" s="3"/>
      <c r="L20" s="40" t="s">
        <v>15</v>
      </c>
      <c r="M20" s="80">
        <v>3</v>
      </c>
      <c r="N20" s="133" t="s">
        <v>16</v>
      </c>
      <c r="O20" s="134"/>
      <c r="P20" s="102">
        <f>P19/M19</f>
        <v>0.55972222222222223</v>
      </c>
      <c r="Q20" s="3"/>
      <c r="R20" s="2"/>
      <c r="S20" s="15"/>
    </row>
    <row r="21" spans="1:19" ht="15" customHeight="1">
      <c r="A21" s="1"/>
      <c r="B21" s="40" t="s">
        <v>17</v>
      </c>
      <c r="C21" s="43">
        <f>C19*C20</f>
        <v>108</v>
      </c>
      <c r="D21" s="132" t="s">
        <v>18</v>
      </c>
      <c r="E21" s="132"/>
      <c r="F21" s="103">
        <f>C22/C21</f>
        <v>1.9907407407407407</v>
      </c>
      <c r="G21" s="44"/>
      <c r="H21" s="45" t="s">
        <v>19</v>
      </c>
      <c r="I21" s="104">
        <f>((I18-I19)/I19)*100</f>
        <v>22.716894977168959</v>
      </c>
      <c r="J21" s="61"/>
      <c r="K21" s="3"/>
      <c r="L21" s="40" t="s">
        <v>17</v>
      </c>
      <c r="M21" s="43">
        <f>M19*M20</f>
        <v>108</v>
      </c>
      <c r="N21" s="133" t="s">
        <v>18</v>
      </c>
      <c r="O21" s="134"/>
      <c r="P21" s="103">
        <f>M22/M21</f>
        <v>1.9064814814814814</v>
      </c>
      <c r="Q21" s="44"/>
      <c r="R21" s="45" t="s">
        <v>19</v>
      </c>
      <c r="S21" s="104">
        <f>((S18-S19)/S19)*100</f>
        <v>23.812387251954295</v>
      </c>
    </row>
    <row r="22" spans="1:19" ht="15" customHeight="1">
      <c r="A22" s="1"/>
      <c r="B22" s="82" t="s">
        <v>40</v>
      </c>
      <c r="C22" s="47">
        <f>I18</f>
        <v>215</v>
      </c>
      <c r="D22" s="160" t="s">
        <v>21</v>
      </c>
      <c r="E22" s="161"/>
      <c r="F22" s="103">
        <f>F18/C21</f>
        <v>1.622222222222222</v>
      </c>
      <c r="G22" s="68" t="s">
        <v>25</v>
      </c>
      <c r="H22" s="60"/>
      <c r="I22" s="60"/>
      <c r="J22" s="62"/>
      <c r="K22" s="3"/>
      <c r="L22" s="46" t="s">
        <v>20</v>
      </c>
      <c r="M22" s="47">
        <f>S18</f>
        <v>205.9</v>
      </c>
      <c r="N22" s="133" t="s">
        <v>21</v>
      </c>
      <c r="O22" s="134"/>
      <c r="P22" s="105">
        <f>P18/M21</f>
        <v>1.7703703703703704</v>
      </c>
      <c r="Q22" s="60"/>
      <c r="R22" s="60"/>
      <c r="S22" s="60"/>
    </row>
    <row r="23" spans="1:19" ht="15" customHeight="1">
      <c r="A23" s="20" t="s">
        <v>0</v>
      </c>
      <c r="B23" s="48" t="s">
        <v>1</v>
      </c>
      <c r="C23" s="48" t="s">
        <v>1</v>
      </c>
      <c r="D23" s="48" t="s">
        <v>2</v>
      </c>
      <c r="E23" s="48" t="s">
        <v>3</v>
      </c>
      <c r="F23" s="48" t="s">
        <v>3</v>
      </c>
      <c r="G23" s="80" t="s">
        <v>4</v>
      </c>
      <c r="H23" s="79"/>
      <c r="I23" s="3"/>
      <c r="J23" s="3"/>
      <c r="K23" s="33" t="s">
        <v>0</v>
      </c>
      <c r="L23" s="48" t="s">
        <v>1</v>
      </c>
      <c r="M23" s="48" t="s">
        <v>1</v>
      </c>
      <c r="N23" s="48" t="s">
        <v>2</v>
      </c>
      <c r="O23" s="48" t="s">
        <v>3</v>
      </c>
      <c r="P23" s="48" t="s">
        <v>3</v>
      </c>
      <c r="Q23" s="80" t="s">
        <v>4</v>
      </c>
      <c r="R23" s="79"/>
      <c r="S23" s="3"/>
    </row>
    <row r="24" spans="1:19" ht="15" customHeight="1">
      <c r="A24" s="6" t="s">
        <v>5</v>
      </c>
      <c r="B24" s="49" t="s">
        <v>6</v>
      </c>
      <c r="C24" s="49" t="s">
        <v>7</v>
      </c>
      <c r="D24" s="49" t="s">
        <v>22</v>
      </c>
      <c r="E24" s="49" t="s">
        <v>23</v>
      </c>
      <c r="F24" s="49" t="s">
        <v>24</v>
      </c>
      <c r="G24" s="50" t="s">
        <v>8</v>
      </c>
      <c r="H24" s="81" t="s">
        <v>36</v>
      </c>
      <c r="I24" s="77">
        <v>2.35</v>
      </c>
      <c r="J24" s="64"/>
      <c r="K24" s="30" t="s">
        <v>5</v>
      </c>
      <c r="L24" s="49" t="s">
        <v>6</v>
      </c>
      <c r="M24" s="49" t="s">
        <v>7</v>
      </c>
      <c r="N24" s="49" t="s">
        <v>22</v>
      </c>
      <c r="O24" s="49" t="s">
        <v>23</v>
      </c>
      <c r="P24" s="49" t="s">
        <v>24</v>
      </c>
      <c r="Q24" s="50" t="s">
        <v>8</v>
      </c>
      <c r="R24" s="81" t="s">
        <v>36</v>
      </c>
      <c r="S24" s="51">
        <f>I24</f>
        <v>2.35</v>
      </c>
    </row>
    <row r="25" spans="1:19" ht="15" customHeight="1">
      <c r="A25" s="118">
        <v>0</v>
      </c>
      <c r="B25" s="119">
        <v>0</v>
      </c>
      <c r="C25" s="119">
        <v>-5</v>
      </c>
      <c r="D25" s="52">
        <f t="shared" ref="D25:D39" si="0">2.166+(A25*0.08)</f>
        <v>2.1659999999999999</v>
      </c>
      <c r="E25" s="52">
        <f>F19/C19</f>
        <v>0.28194444444444444</v>
      </c>
      <c r="F25" s="52">
        <f>D25/C19</f>
        <v>6.0166666666666667E-2</v>
      </c>
      <c r="G25" s="52">
        <f t="shared" ref="G25:G39" si="1">(F25/E25)</f>
        <v>0.21339901477832512</v>
      </c>
      <c r="H25" s="3"/>
      <c r="I25" s="25"/>
      <c r="J25" s="3"/>
      <c r="K25" s="118">
        <v>0</v>
      </c>
      <c r="L25" s="119">
        <v>0</v>
      </c>
      <c r="M25" s="119">
        <v>-2</v>
      </c>
      <c r="N25" s="52">
        <f t="shared" ref="N25:N41" si="2">2.166+(K25*0.08)</f>
        <v>2.1659999999999999</v>
      </c>
      <c r="O25" s="52">
        <f>P19/M19</f>
        <v>0.55972222222222223</v>
      </c>
      <c r="P25" s="52">
        <f>N25/M19</f>
        <v>6.0166666666666667E-2</v>
      </c>
      <c r="Q25" s="52">
        <f t="shared" ref="Q25:Q41" si="3">(P25/O25)</f>
        <v>0.10749379652605459</v>
      </c>
      <c r="R25" s="3"/>
      <c r="S25" s="25"/>
    </row>
    <row r="26" spans="1:19" ht="15" customHeight="1">
      <c r="A26" s="120">
        <v>3</v>
      </c>
      <c r="B26" s="121">
        <v>10</v>
      </c>
      <c r="C26" s="119">
        <v>-5</v>
      </c>
      <c r="D26" s="53">
        <f t="shared" si="0"/>
        <v>2.4059999999999997</v>
      </c>
      <c r="E26" s="53">
        <f>F19/C19</f>
        <v>0.28194444444444444</v>
      </c>
      <c r="F26" s="53">
        <f>D26/C19</f>
        <v>6.6833333333333328E-2</v>
      </c>
      <c r="G26" s="53">
        <f t="shared" si="1"/>
        <v>0.23704433497536945</v>
      </c>
      <c r="H26" s="3"/>
      <c r="I26" s="3"/>
      <c r="J26" s="3"/>
      <c r="K26" s="120">
        <v>21</v>
      </c>
      <c r="L26" s="121">
        <v>10</v>
      </c>
      <c r="M26" s="119">
        <v>-2</v>
      </c>
      <c r="N26" s="53">
        <f t="shared" si="2"/>
        <v>3.8460000000000001</v>
      </c>
      <c r="O26" s="53">
        <f>P19/M19</f>
        <v>0.55972222222222223</v>
      </c>
      <c r="P26" s="53">
        <f>N26/M19</f>
        <v>0.10683333333333334</v>
      </c>
      <c r="Q26" s="53">
        <f t="shared" si="3"/>
        <v>0.19086848635235731</v>
      </c>
      <c r="R26" s="3"/>
      <c r="S26" s="3"/>
    </row>
    <row r="27" spans="1:19" ht="15" customHeight="1">
      <c r="A27" s="120">
        <v>36</v>
      </c>
      <c r="B27" s="121">
        <v>20</v>
      </c>
      <c r="C27" s="119">
        <v>-5</v>
      </c>
      <c r="D27" s="53">
        <f t="shared" si="0"/>
        <v>5.0459999999999994</v>
      </c>
      <c r="E27" s="53">
        <f>F19/C19</f>
        <v>0.28194444444444444</v>
      </c>
      <c r="F27" s="53">
        <f>D27/C19</f>
        <v>0.14016666666666666</v>
      </c>
      <c r="G27" s="53">
        <f t="shared" si="1"/>
        <v>0.49714285714285711</v>
      </c>
      <c r="H27" s="3"/>
      <c r="I27" s="3"/>
      <c r="J27" s="3"/>
      <c r="K27" s="120">
        <v>37</v>
      </c>
      <c r="L27" s="121">
        <v>20</v>
      </c>
      <c r="M27" s="119">
        <v>-2</v>
      </c>
      <c r="N27" s="53">
        <f t="shared" si="2"/>
        <v>5.1259999999999994</v>
      </c>
      <c r="O27" s="53">
        <f>P19/M19</f>
        <v>0.55972222222222223</v>
      </c>
      <c r="P27" s="53">
        <f>N27/M19</f>
        <v>0.14238888888888887</v>
      </c>
      <c r="Q27" s="53">
        <f t="shared" si="3"/>
        <v>0.25439205955334981</v>
      </c>
      <c r="R27" s="3"/>
      <c r="S27" s="3"/>
    </row>
    <row r="28" spans="1:19" ht="15" customHeight="1">
      <c r="A28" s="120">
        <v>59</v>
      </c>
      <c r="B28" s="121">
        <v>30</v>
      </c>
      <c r="C28" s="119">
        <v>-5</v>
      </c>
      <c r="D28" s="53">
        <f t="shared" si="0"/>
        <v>6.8859999999999992</v>
      </c>
      <c r="E28" s="53">
        <f>F19/C19</f>
        <v>0.28194444444444444</v>
      </c>
      <c r="F28" s="53">
        <f>D28/C19</f>
        <v>0.19127777777777777</v>
      </c>
      <c r="G28" s="53">
        <f t="shared" si="1"/>
        <v>0.67842364532019706</v>
      </c>
      <c r="H28" s="3"/>
      <c r="I28" s="3"/>
      <c r="J28" s="3"/>
      <c r="K28" s="120">
        <v>68</v>
      </c>
      <c r="L28" s="121">
        <v>30</v>
      </c>
      <c r="M28" s="119">
        <v>-2</v>
      </c>
      <c r="N28" s="53">
        <f t="shared" si="2"/>
        <v>7.6059999999999999</v>
      </c>
      <c r="O28" s="53">
        <f>P19/M19</f>
        <v>0.55972222222222223</v>
      </c>
      <c r="P28" s="53">
        <f>N28/M19</f>
        <v>0.21127777777777779</v>
      </c>
      <c r="Q28" s="53">
        <f t="shared" si="3"/>
        <v>0.37746898263027295</v>
      </c>
      <c r="R28" s="3"/>
      <c r="S28" s="3"/>
    </row>
    <row r="29" spans="1:19" ht="15" customHeight="1">
      <c r="A29" s="120">
        <v>78</v>
      </c>
      <c r="B29" s="121">
        <v>40</v>
      </c>
      <c r="C29" s="119">
        <v>-5</v>
      </c>
      <c r="D29" s="53">
        <f t="shared" si="0"/>
        <v>8.4060000000000006</v>
      </c>
      <c r="E29" s="53">
        <f>F19/C19</f>
        <v>0.28194444444444444</v>
      </c>
      <c r="F29" s="53">
        <f>D29/C19</f>
        <v>0.23350000000000001</v>
      </c>
      <c r="G29" s="53">
        <f t="shared" si="1"/>
        <v>0.8281773399014779</v>
      </c>
      <c r="H29" s="3"/>
      <c r="I29" s="3"/>
      <c r="J29" s="3"/>
      <c r="K29" s="120">
        <v>87</v>
      </c>
      <c r="L29" s="121">
        <v>40</v>
      </c>
      <c r="M29" s="119">
        <v>-2</v>
      </c>
      <c r="N29" s="53">
        <f t="shared" si="2"/>
        <v>9.1259999999999994</v>
      </c>
      <c r="O29" s="53">
        <f>P19/M19</f>
        <v>0.55972222222222223</v>
      </c>
      <c r="P29" s="53">
        <f>N29/M19</f>
        <v>0.2535</v>
      </c>
      <c r="Q29" s="53">
        <f t="shared" si="3"/>
        <v>0.45290322580645159</v>
      </c>
      <c r="R29" s="3"/>
      <c r="S29" s="3"/>
    </row>
    <row r="30" spans="1:19" ht="15" customHeight="1">
      <c r="A30" s="120">
        <v>99</v>
      </c>
      <c r="B30" s="121">
        <v>60</v>
      </c>
      <c r="C30" s="119">
        <v>-5</v>
      </c>
      <c r="D30" s="53">
        <f t="shared" si="0"/>
        <v>10.086</v>
      </c>
      <c r="E30" s="53">
        <f>F19/C19</f>
        <v>0.28194444444444444</v>
      </c>
      <c r="F30" s="53">
        <f>D30/C19</f>
        <v>0.28016666666666667</v>
      </c>
      <c r="G30" s="53">
        <f t="shared" si="1"/>
        <v>0.99369458128078825</v>
      </c>
      <c r="H30" s="3"/>
      <c r="I30" s="3"/>
      <c r="J30" s="3"/>
      <c r="K30" s="120">
        <v>115</v>
      </c>
      <c r="L30" s="121">
        <v>60</v>
      </c>
      <c r="M30" s="119">
        <v>-2</v>
      </c>
      <c r="N30" s="53">
        <f t="shared" si="2"/>
        <v>11.366000000000001</v>
      </c>
      <c r="O30" s="53">
        <f>P19/M19</f>
        <v>0.55972222222222223</v>
      </c>
      <c r="P30" s="53">
        <f>N30/M19</f>
        <v>0.31572222222222224</v>
      </c>
      <c r="Q30" s="53">
        <f t="shared" si="3"/>
        <v>0.56406947890818859</v>
      </c>
      <c r="R30" s="3"/>
      <c r="S30" s="3"/>
    </row>
    <row r="31" spans="1:19" ht="15" customHeight="1">
      <c r="A31" s="120">
        <v>115</v>
      </c>
      <c r="B31" s="121">
        <v>80</v>
      </c>
      <c r="C31" s="119">
        <v>-5</v>
      </c>
      <c r="D31" s="53">
        <f t="shared" si="0"/>
        <v>11.366000000000001</v>
      </c>
      <c r="E31" s="53">
        <f>F19/C19</f>
        <v>0.28194444444444444</v>
      </c>
      <c r="F31" s="53">
        <f>D31/C19</f>
        <v>0.31572222222222224</v>
      </c>
      <c r="G31" s="53">
        <f t="shared" si="1"/>
        <v>1.1198029556650246</v>
      </c>
      <c r="H31" s="3"/>
      <c r="I31" s="3"/>
      <c r="J31" s="3"/>
      <c r="K31" s="120">
        <v>128</v>
      </c>
      <c r="L31" s="121">
        <v>80</v>
      </c>
      <c r="M31" s="119">
        <v>-2</v>
      </c>
      <c r="N31" s="53">
        <f t="shared" si="2"/>
        <v>12.406000000000001</v>
      </c>
      <c r="O31" s="53">
        <f>P19/M19</f>
        <v>0.55972222222222223</v>
      </c>
      <c r="P31" s="53">
        <f>N31/M19</f>
        <v>0.34461111111111115</v>
      </c>
      <c r="Q31" s="53">
        <f t="shared" si="3"/>
        <v>0.61568238213399507</v>
      </c>
      <c r="R31" s="3"/>
      <c r="S31" s="3"/>
    </row>
    <row r="32" spans="1:19" ht="15" customHeight="1">
      <c r="A32" s="120">
        <v>121</v>
      </c>
      <c r="B32" s="121">
        <v>100</v>
      </c>
      <c r="C32" s="119">
        <v>-5</v>
      </c>
      <c r="D32" s="53">
        <f t="shared" si="0"/>
        <v>11.846</v>
      </c>
      <c r="E32" s="53">
        <f>F19/C19</f>
        <v>0.28194444444444444</v>
      </c>
      <c r="F32" s="53">
        <f>D32/C19</f>
        <v>0.32905555555555555</v>
      </c>
      <c r="G32" s="53">
        <f t="shared" si="1"/>
        <v>1.1670935960591133</v>
      </c>
      <c r="H32" s="3"/>
      <c r="I32" s="3"/>
      <c r="J32" s="3"/>
      <c r="K32" s="120">
        <v>142</v>
      </c>
      <c r="L32" s="121">
        <v>100</v>
      </c>
      <c r="M32" s="119">
        <v>-2</v>
      </c>
      <c r="N32" s="53">
        <f t="shared" si="2"/>
        <v>13.526</v>
      </c>
      <c r="O32" s="53">
        <f>P19/M19</f>
        <v>0.55972222222222223</v>
      </c>
      <c r="P32" s="53">
        <f>N32/M19</f>
        <v>0.37572222222222224</v>
      </c>
      <c r="Q32" s="53">
        <f t="shared" si="3"/>
        <v>0.67126550868486357</v>
      </c>
      <c r="R32" s="3"/>
      <c r="S32" s="3"/>
    </row>
    <row r="33" spans="1:19" ht="15" customHeight="1">
      <c r="A33" s="120">
        <v>138</v>
      </c>
      <c r="B33" s="121">
        <v>140</v>
      </c>
      <c r="C33" s="119">
        <v>-5</v>
      </c>
      <c r="D33" s="53">
        <f t="shared" si="0"/>
        <v>13.206000000000001</v>
      </c>
      <c r="E33" s="53">
        <f>F19/C19</f>
        <v>0.28194444444444444</v>
      </c>
      <c r="F33" s="53">
        <f>D33/C19</f>
        <v>0.36683333333333334</v>
      </c>
      <c r="G33" s="53">
        <f t="shared" si="1"/>
        <v>1.3010837438423646</v>
      </c>
      <c r="H33" s="3"/>
      <c r="I33" s="3"/>
      <c r="J33" s="16"/>
      <c r="K33" s="120">
        <v>156</v>
      </c>
      <c r="L33" s="121">
        <v>140</v>
      </c>
      <c r="M33" s="119">
        <v>-2</v>
      </c>
      <c r="N33" s="53">
        <f t="shared" si="2"/>
        <v>14.646000000000001</v>
      </c>
      <c r="O33" s="53">
        <f>P19/M19</f>
        <v>0.55972222222222223</v>
      </c>
      <c r="P33" s="53">
        <f>N33/M19</f>
        <v>0.40683333333333338</v>
      </c>
      <c r="Q33" s="53">
        <f t="shared" si="3"/>
        <v>0.72684863523573207</v>
      </c>
      <c r="R33" s="3"/>
      <c r="S33" s="3"/>
    </row>
    <row r="34" spans="1:19" ht="15" customHeight="1">
      <c r="A34" s="120">
        <v>144</v>
      </c>
      <c r="B34" s="121">
        <v>180</v>
      </c>
      <c r="C34" s="119">
        <v>-5</v>
      </c>
      <c r="D34" s="53">
        <f t="shared" si="0"/>
        <v>13.686</v>
      </c>
      <c r="E34" s="53">
        <f>F19/C19</f>
        <v>0.28194444444444444</v>
      </c>
      <c r="F34" s="53">
        <f>D34/C19</f>
        <v>0.38016666666666665</v>
      </c>
      <c r="G34" s="53">
        <f t="shared" si="1"/>
        <v>1.3483743842364531</v>
      </c>
      <c r="H34" s="3"/>
      <c r="I34" s="3"/>
      <c r="J34" s="3"/>
      <c r="K34" s="120">
        <v>165</v>
      </c>
      <c r="L34" s="121">
        <v>180</v>
      </c>
      <c r="M34" s="119">
        <v>-2</v>
      </c>
      <c r="N34" s="53">
        <f t="shared" si="2"/>
        <v>15.366000000000001</v>
      </c>
      <c r="O34" s="53">
        <f>P19/M19</f>
        <v>0.55972222222222223</v>
      </c>
      <c r="P34" s="53">
        <f>N34/M19</f>
        <v>0.4268333333333334</v>
      </c>
      <c r="Q34" s="53">
        <f t="shared" si="3"/>
        <v>0.76258064516129043</v>
      </c>
      <c r="R34" s="3"/>
      <c r="S34" s="3"/>
    </row>
    <row r="35" spans="1:19" ht="15" customHeight="1">
      <c r="A35" s="120">
        <v>146</v>
      </c>
      <c r="B35" s="121">
        <v>220</v>
      </c>
      <c r="C35" s="119">
        <v>-5</v>
      </c>
      <c r="D35" s="53">
        <f t="shared" si="0"/>
        <v>13.846</v>
      </c>
      <c r="E35" s="53">
        <f>F19/C19</f>
        <v>0.28194444444444444</v>
      </c>
      <c r="F35" s="53">
        <f>D35/C19</f>
        <v>0.38461111111111113</v>
      </c>
      <c r="G35" s="53">
        <f t="shared" si="1"/>
        <v>1.3641379310344828</v>
      </c>
      <c r="H35" s="3"/>
      <c r="I35" s="3"/>
      <c r="J35" s="3"/>
      <c r="K35" s="120">
        <v>171</v>
      </c>
      <c r="L35" s="121">
        <v>220</v>
      </c>
      <c r="M35" s="119">
        <v>-5</v>
      </c>
      <c r="N35" s="53">
        <f t="shared" si="2"/>
        <v>15.846</v>
      </c>
      <c r="O35" s="53">
        <f>P19/M19</f>
        <v>0.55972222222222223</v>
      </c>
      <c r="P35" s="53">
        <f>N35/M19</f>
        <v>0.44016666666666665</v>
      </c>
      <c r="Q35" s="53">
        <f t="shared" si="3"/>
        <v>0.78640198511166248</v>
      </c>
      <c r="R35" s="3"/>
      <c r="S35" s="3"/>
    </row>
    <row r="36" spans="1:19" ht="15" customHeight="1">
      <c r="A36" s="120">
        <v>155</v>
      </c>
      <c r="B36" s="121">
        <v>280</v>
      </c>
      <c r="C36" s="119">
        <v>-5</v>
      </c>
      <c r="D36" s="53">
        <f t="shared" si="0"/>
        <v>14.566000000000001</v>
      </c>
      <c r="E36" s="53">
        <f>F19/C19</f>
        <v>0.28194444444444444</v>
      </c>
      <c r="F36" s="53">
        <f>D36/C19</f>
        <v>0.40461111111111114</v>
      </c>
      <c r="G36" s="53">
        <f t="shared" si="1"/>
        <v>1.4350738916256158</v>
      </c>
      <c r="H36" s="3"/>
      <c r="I36" s="3"/>
      <c r="J36" s="3"/>
      <c r="K36" s="120">
        <v>173</v>
      </c>
      <c r="L36" s="121">
        <v>280</v>
      </c>
      <c r="M36" s="119">
        <v>-5</v>
      </c>
      <c r="N36" s="53">
        <f t="shared" si="2"/>
        <v>16.006</v>
      </c>
      <c r="O36" s="53">
        <f>P19/M19</f>
        <v>0.55972222222222223</v>
      </c>
      <c r="P36" s="53">
        <f>N36/M19</f>
        <v>0.44461111111111112</v>
      </c>
      <c r="Q36" s="53">
        <f t="shared" si="3"/>
        <v>0.79434243176178665</v>
      </c>
      <c r="R36" s="3"/>
      <c r="S36" s="3"/>
    </row>
    <row r="37" spans="1:19" ht="15" customHeight="1">
      <c r="A37" s="120">
        <v>160</v>
      </c>
      <c r="B37" s="121">
        <v>300</v>
      </c>
      <c r="C37" s="119">
        <v>-5</v>
      </c>
      <c r="D37" s="53">
        <f t="shared" si="0"/>
        <v>14.966000000000001</v>
      </c>
      <c r="E37" s="53">
        <f>F19/C19</f>
        <v>0.28194444444444444</v>
      </c>
      <c r="F37" s="53">
        <f>D37/C19</f>
        <v>0.41572222222222227</v>
      </c>
      <c r="G37" s="53">
        <f t="shared" si="1"/>
        <v>1.4744827586206899</v>
      </c>
      <c r="H37" s="3"/>
      <c r="I37" s="3"/>
      <c r="J37" s="3"/>
      <c r="K37" s="120">
        <v>175</v>
      </c>
      <c r="L37" s="121">
        <v>300</v>
      </c>
      <c r="M37" s="119">
        <v>-5</v>
      </c>
      <c r="N37" s="53">
        <f t="shared" si="2"/>
        <v>16.166</v>
      </c>
      <c r="O37" s="53">
        <f>P19/M19</f>
        <v>0.55972222222222223</v>
      </c>
      <c r="P37" s="53">
        <f>N37/M19</f>
        <v>0.44905555555555554</v>
      </c>
      <c r="Q37" s="53">
        <f t="shared" si="3"/>
        <v>0.80228287841191059</v>
      </c>
      <c r="R37" s="3"/>
      <c r="S37" s="3"/>
    </row>
    <row r="38" spans="1:19" ht="15" customHeight="1">
      <c r="A38" s="120">
        <v>165</v>
      </c>
      <c r="B38" s="121">
        <v>350</v>
      </c>
      <c r="C38" s="119">
        <v>-5</v>
      </c>
      <c r="D38" s="53">
        <f t="shared" si="0"/>
        <v>15.366000000000001</v>
      </c>
      <c r="E38" s="53">
        <f>F19/C19</f>
        <v>0.28194444444444444</v>
      </c>
      <c r="F38" s="53">
        <f>D38/C19</f>
        <v>0.4268333333333334</v>
      </c>
      <c r="G38" s="53">
        <f t="shared" si="1"/>
        <v>1.5138916256157637</v>
      </c>
      <c r="H38" s="3"/>
      <c r="I38" s="3"/>
      <c r="J38" s="3"/>
      <c r="K38" s="120">
        <v>177</v>
      </c>
      <c r="L38" s="121">
        <v>350</v>
      </c>
      <c r="M38" s="119">
        <v>-5</v>
      </c>
      <c r="N38" s="53">
        <f t="shared" si="2"/>
        <v>16.326000000000001</v>
      </c>
      <c r="O38" s="53">
        <f>P19/M19</f>
        <v>0.55972222222222223</v>
      </c>
      <c r="P38" s="53">
        <f>N38/M19</f>
        <v>0.45350000000000001</v>
      </c>
      <c r="Q38" s="53">
        <f t="shared" si="3"/>
        <v>0.81022332506203476</v>
      </c>
      <c r="R38" s="3"/>
      <c r="S38" s="3"/>
    </row>
    <row r="39" spans="1:19" ht="15" customHeight="1">
      <c r="A39" s="120">
        <v>167</v>
      </c>
      <c r="B39" s="121">
        <v>400</v>
      </c>
      <c r="C39" s="119">
        <v>-5</v>
      </c>
      <c r="D39" s="110">
        <f t="shared" si="0"/>
        <v>15.526</v>
      </c>
      <c r="E39" s="110">
        <f>F19/C19</f>
        <v>0.28194444444444444</v>
      </c>
      <c r="F39" s="110">
        <f>D39/C19</f>
        <v>0.43127777777777776</v>
      </c>
      <c r="G39" s="110">
        <f t="shared" si="1"/>
        <v>1.529655172413793</v>
      </c>
      <c r="H39" s="3"/>
      <c r="I39" s="3"/>
      <c r="J39" s="3"/>
      <c r="K39" s="120">
        <v>180</v>
      </c>
      <c r="L39" s="121">
        <v>400</v>
      </c>
      <c r="M39" s="119">
        <v>-5</v>
      </c>
      <c r="N39" s="53">
        <f t="shared" si="2"/>
        <v>16.565999999999999</v>
      </c>
      <c r="O39" s="53">
        <f>P19/M19</f>
        <v>0.55972222222222223</v>
      </c>
      <c r="P39" s="53">
        <f>N39/M19</f>
        <v>0.46016666666666661</v>
      </c>
      <c r="Q39" s="53">
        <f t="shared" si="3"/>
        <v>0.82213399503722073</v>
      </c>
      <c r="R39" s="3"/>
      <c r="S39" s="3"/>
    </row>
    <row r="40" spans="1:19" ht="15" customHeight="1">
      <c r="A40" s="122">
        <v>165</v>
      </c>
      <c r="B40" s="121">
        <v>450</v>
      </c>
      <c r="C40" s="119">
        <v>-5</v>
      </c>
      <c r="D40" s="53">
        <f t="shared" ref="D40:D41" si="4">2.166+(A40*0.08)</f>
        <v>15.366000000000001</v>
      </c>
      <c r="E40" s="53">
        <f>F19/C19</f>
        <v>0.28194444444444444</v>
      </c>
      <c r="F40" s="53">
        <f>D40/C19</f>
        <v>0.4268333333333334</v>
      </c>
      <c r="G40" s="53">
        <f t="shared" ref="G40:G41" si="5">(F40/E40)</f>
        <v>1.5138916256157637</v>
      </c>
      <c r="H40" s="3"/>
      <c r="I40" s="3"/>
      <c r="J40" s="3"/>
      <c r="K40" s="122">
        <v>183</v>
      </c>
      <c r="L40" s="121">
        <v>450</v>
      </c>
      <c r="M40" s="119">
        <v>-5</v>
      </c>
      <c r="N40" s="53">
        <f t="shared" si="2"/>
        <v>16.806000000000001</v>
      </c>
      <c r="O40" s="53">
        <f>P19/M19</f>
        <v>0.55972222222222223</v>
      </c>
      <c r="P40" s="53">
        <f>N40/M19</f>
        <v>0.46683333333333338</v>
      </c>
      <c r="Q40" s="53">
        <f t="shared" si="3"/>
        <v>0.83404466501240704</v>
      </c>
      <c r="R40" s="3"/>
      <c r="S40" s="3"/>
    </row>
    <row r="41" spans="1:19" ht="15" customHeight="1">
      <c r="A41" s="120">
        <v>164</v>
      </c>
      <c r="B41" s="121">
        <v>500</v>
      </c>
      <c r="C41" s="119">
        <v>-5</v>
      </c>
      <c r="D41" s="53">
        <f t="shared" si="4"/>
        <v>15.286000000000001</v>
      </c>
      <c r="E41" s="53">
        <f>F19/C19</f>
        <v>0.28194444444444444</v>
      </c>
      <c r="F41" s="53">
        <f>D41/C19</f>
        <v>0.42461111111111116</v>
      </c>
      <c r="G41" s="53">
        <f t="shared" si="5"/>
        <v>1.5060098522167489</v>
      </c>
      <c r="H41" s="3"/>
      <c r="I41" s="3"/>
      <c r="J41" s="3"/>
      <c r="K41" s="120">
        <v>167</v>
      </c>
      <c r="L41" s="121">
        <v>500</v>
      </c>
      <c r="M41" s="119">
        <v>-5</v>
      </c>
      <c r="N41" s="110">
        <f t="shared" si="2"/>
        <v>15.526</v>
      </c>
      <c r="O41" s="111">
        <f>P19/M19</f>
        <v>0.55972222222222223</v>
      </c>
      <c r="P41" s="111">
        <f>N41/M19</f>
        <v>0.43127777777777776</v>
      </c>
      <c r="Q41" s="110">
        <f t="shared" si="3"/>
        <v>0.77052109181141437</v>
      </c>
      <c r="R41" s="3"/>
      <c r="S41" s="3"/>
    </row>
    <row r="42" spans="1:19" ht="15" customHeight="1">
      <c r="A42" s="123">
        <v>159</v>
      </c>
      <c r="B42" s="121">
        <v>600</v>
      </c>
      <c r="C42" s="119">
        <v>-5</v>
      </c>
      <c r="D42" s="53">
        <f t="shared" ref="D42:D43" si="6">2.166+(A42*0.08)</f>
        <v>14.886000000000001</v>
      </c>
      <c r="E42" s="53">
        <f>F19/C19</f>
        <v>0.28194444444444444</v>
      </c>
      <c r="F42" s="53">
        <f>D42/C19</f>
        <v>0.41350000000000003</v>
      </c>
      <c r="G42" s="53">
        <f t="shared" ref="G42:G43" si="7">(F42/E42)</f>
        <v>1.466600985221675</v>
      </c>
      <c r="H42" s="3"/>
      <c r="I42" s="3"/>
      <c r="J42" s="3"/>
      <c r="K42" s="120">
        <v>160</v>
      </c>
      <c r="L42" s="121">
        <v>600</v>
      </c>
      <c r="M42" s="119">
        <v>-5</v>
      </c>
      <c r="N42" s="53">
        <f t="shared" ref="N42" si="8">2.166+(K42*0.08)</f>
        <v>14.966000000000001</v>
      </c>
      <c r="O42" s="73">
        <f>P19/M19</f>
        <v>0.55972222222222223</v>
      </c>
      <c r="P42" s="73">
        <f>N42/M19</f>
        <v>0.41572222222222227</v>
      </c>
      <c r="Q42" s="53">
        <f t="shared" ref="Q42" si="9">(P42/O42)</f>
        <v>0.74272952853598018</v>
      </c>
      <c r="R42" s="3"/>
      <c r="S42" s="3"/>
    </row>
    <row r="43" spans="1:19" ht="15" customHeight="1">
      <c r="A43" s="121">
        <v>156</v>
      </c>
      <c r="B43" s="121">
        <v>700</v>
      </c>
      <c r="C43" s="119">
        <v>-5</v>
      </c>
      <c r="D43" s="53">
        <f t="shared" si="6"/>
        <v>14.646000000000001</v>
      </c>
      <c r="E43" s="53">
        <f>F19/C19</f>
        <v>0.28194444444444444</v>
      </c>
      <c r="F43" s="53">
        <f>D43/C19</f>
        <v>0.40683333333333338</v>
      </c>
      <c r="G43" s="53">
        <f t="shared" si="7"/>
        <v>1.4429556650246307</v>
      </c>
      <c r="H43" s="3"/>
      <c r="I43" s="3"/>
      <c r="J43" s="3"/>
      <c r="K43" s="78"/>
      <c r="L43" s="11"/>
      <c r="M43" s="11"/>
      <c r="N43" s="59"/>
      <c r="O43" s="76"/>
      <c r="P43" s="76"/>
      <c r="Q43" s="59"/>
      <c r="R43" s="18"/>
      <c r="S43" s="18"/>
    </row>
    <row r="44" spans="1:19" ht="15" customHeight="1">
      <c r="A44" s="11"/>
      <c r="B44" s="11"/>
      <c r="C44" s="11"/>
      <c r="D44" s="59"/>
      <c r="E44" s="76"/>
      <c r="F44" s="76"/>
      <c r="G44" s="59"/>
      <c r="H44" s="3"/>
      <c r="I44" s="3"/>
      <c r="J44" s="3"/>
      <c r="K44" s="13"/>
      <c r="L44" s="11"/>
      <c r="M44" s="11"/>
      <c r="N44" s="59"/>
      <c r="O44" s="59"/>
      <c r="P44" s="59"/>
      <c r="Q44" s="59"/>
      <c r="R44" s="3"/>
      <c r="S44" s="3"/>
    </row>
    <row r="45" spans="1:19" ht="11.1" customHeight="1">
      <c r="A45" s="13"/>
      <c r="B45" s="11"/>
      <c r="C45" s="14"/>
      <c r="D45" s="12"/>
      <c r="E45" s="12"/>
      <c r="F45" s="12"/>
      <c r="G45" s="12"/>
      <c r="H45" s="3"/>
      <c r="I45" s="3"/>
      <c r="J45" s="3"/>
      <c r="K45" s="74"/>
      <c r="L45" s="75"/>
      <c r="M45" s="75"/>
      <c r="N45" s="76"/>
      <c r="O45" s="76"/>
      <c r="P45" s="76"/>
      <c r="Q45" s="76"/>
      <c r="R45" s="3"/>
      <c r="S45" s="3"/>
    </row>
    <row r="46" spans="1:19" ht="11.1" customHeight="1">
      <c r="A46" s="13"/>
      <c r="B46" s="11"/>
      <c r="C46" s="14"/>
      <c r="D46" s="12"/>
      <c r="E46" s="12"/>
      <c r="F46" s="12"/>
      <c r="G46" s="12"/>
      <c r="H46" s="3"/>
      <c r="I46" s="3"/>
      <c r="J46" s="3"/>
      <c r="K46" s="13"/>
      <c r="L46" s="11"/>
      <c r="M46" s="14"/>
      <c r="N46" s="12"/>
      <c r="O46" s="12"/>
      <c r="P46" s="12"/>
      <c r="Q46" s="12"/>
      <c r="R46" s="3"/>
      <c r="S46" s="3"/>
    </row>
    <row r="47" spans="1:19" ht="11.1" customHeight="1">
      <c r="A47" s="13"/>
      <c r="B47" s="11"/>
      <c r="C47" s="14"/>
      <c r="D47" s="12"/>
      <c r="E47" s="12"/>
      <c r="F47" s="12"/>
      <c r="G47" s="12"/>
      <c r="H47" s="3"/>
      <c r="I47" s="3"/>
      <c r="J47" s="3"/>
      <c r="K47" s="13"/>
      <c r="L47" s="11"/>
      <c r="M47" s="14"/>
      <c r="N47" s="12"/>
      <c r="O47" s="12"/>
      <c r="P47" s="12"/>
      <c r="Q47" s="12"/>
      <c r="R47" s="3"/>
      <c r="S47" s="3"/>
    </row>
    <row r="48" spans="1:19" ht="11.1" customHeight="1">
      <c r="A48" s="13"/>
      <c r="B48" s="11"/>
      <c r="C48" s="14"/>
      <c r="D48" s="12"/>
      <c r="E48" s="12"/>
      <c r="F48" s="12"/>
      <c r="G48" s="12"/>
      <c r="H48" s="3"/>
      <c r="I48" s="3"/>
      <c r="J48" s="3"/>
      <c r="K48" s="13"/>
      <c r="L48" s="11"/>
      <c r="M48" s="14"/>
      <c r="N48" s="12"/>
      <c r="O48" s="12"/>
      <c r="P48" s="12"/>
      <c r="Q48" s="12"/>
      <c r="R48" s="3"/>
      <c r="S48" s="3"/>
    </row>
    <row r="49" spans="1:19" ht="11.1" customHeight="1">
      <c r="A49" s="13"/>
      <c r="B49" s="11"/>
      <c r="C49" s="14"/>
      <c r="D49" s="12"/>
      <c r="E49" s="12"/>
      <c r="F49" s="12"/>
      <c r="G49" s="12"/>
      <c r="H49" s="3"/>
      <c r="I49" s="3"/>
      <c r="J49" s="3"/>
      <c r="K49" s="13"/>
      <c r="L49" s="11"/>
      <c r="M49" s="14"/>
      <c r="N49" s="12"/>
      <c r="O49" s="12"/>
      <c r="P49" s="12"/>
      <c r="Q49" s="12"/>
      <c r="R49" s="3"/>
      <c r="S49" s="3"/>
    </row>
    <row r="50" spans="1:19" ht="11.1" customHeight="1">
      <c r="A50" s="13"/>
      <c r="B50" s="11"/>
      <c r="C50" s="14"/>
      <c r="D50" s="12"/>
      <c r="E50" s="12"/>
      <c r="F50" s="12"/>
      <c r="G50" s="12"/>
      <c r="H50" s="3"/>
      <c r="I50" s="3"/>
      <c r="J50" s="3"/>
      <c r="K50" s="13"/>
      <c r="L50" s="11"/>
      <c r="M50" s="14"/>
      <c r="N50" s="12"/>
      <c r="O50" s="12"/>
      <c r="P50" s="12"/>
      <c r="Q50" s="12"/>
      <c r="R50" s="3"/>
      <c r="S50" s="3"/>
    </row>
    <row r="51" spans="1:19" ht="11.1" customHeight="1">
      <c r="A51" s="13"/>
      <c r="B51" s="11"/>
      <c r="C51" s="14"/>
      <c r="D51" s="12"/>
      <c r="E51" s="12"/>
      <c r="F51" s="12"/>
      <c r="G51" s="12"/>
      <c r="H51" s="3"/>
      <c r="I51" s="3"/>
      <c r="J51" s="3"/>
      <c r="K51" s="13"/>
      <c r="L51" s="11"/>
      <c r="M51" s="14"/>
      <c r="N51" s="12"/>
      <c r="O51" s="12"/>
      <c r="P51" s="12"/>
      <c r="Q51" s="12"/>
      <c r="R51" s="3"/>
      <c r="S51" s="3"/>
    </row>
    <row r="52" spans="1:19" ht="11.1" customHeight="1">
      <c r="A52" s="13"/>
      <c r="B52" s="11"/>
      <c r="C52" s="14"/>
      <c r="D52" s="12"/>
      <c r="E52" s="12"/>
      <c r="F52" s="12"/>
      <c r="G52" s="12"/>
      <c r="H52" s="3"/>
      <c r="I52" s="3"/>
      <c r="J52" s="3"/>
      <c r="K52" s="13"/>
      <c r="L52" s="11"/>
      <c r="M52" s="14"/>
      <c r="N52" s="12"/>
      <c r="O52" s="12"/>
      <c r="P52" s="12"/>
      <c r="Q52" s="12"/>
      <c r="R52" s="3"/>
      <c r="S52" s="3"/>
    </row>
    <row r="53" spans="1:19" ht="11.1" customHeight="1">
      <c r="A53" s="11"/>
      <c r="B53" s="11"/>
      <c r="C53" s="11"/>
      <c r="D53" s="12"/>
      <c r="E53" s="12"/>
      <c r="F53" s="12"/>
      <c r="G53" s="12"/>
      <c r="H53" s="18"/>
      <c r="I53" s="18"/>
      <c r="J53" s="18"/>
      <c r="K53" s="11"/>
      <c r="L53" s="11"/>
      <c r="M53" s="11"/>
      <c r="N53" s="12"/>
      <c r="O53" s="12"/>
      <c r="P53" s="12"/>
      <c r="Q53" s="12"/>
      <c r="R53" s="4"/>
      <c r="S53" s="4"/>
    </row>
    <row r="54" spans="1:19" ht="14.25">
      <c r="A54" s="4"/>
      <c r="B54" s="4"/>
      <c r="C54" s="79"/>
      <c r="D54" s="4"/>
      <c r="E54" s="4"/>
      <c r="F54" s="4"/>
      <c r="G54" s="4"/>
      <c r="H54" s="4"/>
      <c r="I54" s="4"/>
      <c r="J54" s="4"/>
      <c r="K54" s="4"/>
      <c r="L54" s="4"/>
      <c r="M54" s="79"/>
      <c r="N54" s="4"/>
      <c r="O54" s="4"/>
      <c r="P54" s="4"/>
      <c r="Q54" s="4"/>
      <c r="R54" s="4"/>
      <c r="S54" s="4"/>
    </row>
    <row r="55" spans="1:19" ht="14.25">
      <c r="A55" s="4"/>
      <c r="B55" s="4"/>
      <c r="C55" s="79"/>
      <c r="D55" s="4"/>
      <c r="E55" s="4"/>
      <c r="F55" s="4"/>
      <c r="G55" s="4"/>
      <c r="H55" s="4"/>
      <c r="I55" s="4"/>
      <c r="J55" s="4"/>
      <c r="K55" s="4"/>
      <c r="L55" s="4"/>
      <c r="M55" s="79"/>
      <c r="N55" s="4"/>
      <c r="O55" s="4"/>
      <c r="P55" s="4"/>
      <c r="Q55" s="4"/>
      <c r="R55" s="4"/>
      <c r="S55" s="4"/>
    </row>
    <row r="56" spans="1:19" ht="14.25">
      <c r="A56" s="3"/>
      <c r="B56" s="3"/>
      <c r="C56" s="3"/>
      <c r="D56" s="4"/>
      <c r="E56" s="4"/>
      <c r="F56" s="4"/>
      <c r="G56" s="4"/>
      <c r="H56" s="4"/>
      <c r="I56" s="4"/>
      <c r="J56" s="4"/>
      <c r="K56" s="3"/>
      <c r="L56" s="3"/>
      <c r="M56" s="3"/>
      <c r="N56" s="4"/>
      <c r="O56" s="4"/>
      <c r="P56" s="4"/>
      <c r="Q56" s="4"/>
      <c r="R56" s="4"/>
      <c r="S56" s="4"/>
    </row>
    <row r="57" spans="1:19" ht="14.25">
      <c r="A57" s="3"/>
      <c r="B57" s="3"/>
      <c r="C57" s="3"/>
      <c r="D57" s="4"/>
      <c r="E57" s="4"/>
      <c r="F57" s="4"/>
      <c r="G57" s="4"/>
      <c r="H57" s="4"/>
      <c r="I57" s="4"/>
      <c r="J57" s="4"/>
      <c r="K57" s="3"/>
      <c r="L57" s="3"/>
      <c r="M57" s="3"/>
      <c r="N57" s="4"/>
      <c r="O57" s="4"/>
      <c r="P57" s="4"/>
      <c r="Q57" s="4"/>
      <c r="R57" s="4"/>
      <c r="S57" s="4"/>
    </row>
    <row r="58" spans="1:19" ht="14.25">
      <c r="A58" s="1"/>
      <c r="B58" s="1"/>
      <c r="C58" s="1"/>
      <c r="D58" s="1"/>
      <c r="E58" s="1"/>
      <c r="F58" s="1"/>
      <c r="G58" s="1"/>
      <c r="H58" s="4"/>
      <c r="I58" s="4"/>
      <c r="J58" s="4"/>
      <c r="K58" s="1"/>
      <c r="L58" s="1"/>
      <c r="M58" s="1"/>
      <c r="N58" s="1"/>
      <c r="O58" s="1"/>
      <c r="P58" s="1"/>
      <c r="Q58" s="1"/>
      <c r="R58" s="4"/>
      <c r="S58" s="4"/>
    </row>
    <row r="59" spans="1:19" ht="15">
      <c r="A59" s="7"/>
      <c r="B59" s="7"/>
      <c r="C59" s="7"/>
      <c r="D59" s="7"/>
      <c r="E59" s="7"/>
      <c r="F59" s="7"/>
      <c r="G59" s="7"/>
      <c r="H59" s="4"/>
      <c r="I59" s="4"/>
      <c r="J59" s="4"/>
      <c r="K59" s="7"/>
      <c r="L59" s="7"/>
      <c r="M59" s="7"/>
      <c r="N59" s="7"/>
      <c r="O59" s="7"/>
      <c r="P59" s="7"/>
      <c r="Q59" s="7"/>
      <c r="R59" s="4"/>
      <c r="S59" s="4"/>
    </row>
    <row r="60" spans="1:19">
      <c r="A60" s="1"/>
      <c r="B60" s="1"/>
      <c r="C60" s="1"/>
      <c r="D60" s="1"/>
      <c r="E60" s="1"/>
      <c r="F60" s="1"/>
      <c r="G60" s="1"/>
      <c r="H60" s="5"/>
      <c r="I60" s="5"/>
      <c r="J60" s="5"/>
      <c r="K60" s="1"/>
      <c r="L60" s="1"/>
      <c r="M60" s="1"/>
      <c r="N60" s="1"/>
      <c r="O60" s="1"/>
      <c r="P60" s="1"/>
      <c r="Q60" s="1"/>
      <c r="R60" s="5"/>
      <c r="S60" s="5"/>
    </row>
    <row r="61" spans="1:19">
      <c r="A61" s="3"/>
      <c r="B61" s="79"/>
      <c r="C61" s="3"/>
      <c r="D61" s="3"/>
      <c r="E61" s="3"/>
      <c r="F61" s="3"/>
      <c r="G61" s="3"/>
      <c r="H61" s="3"/>
      <c r="I61" s="3"/>
      <c r="J61" s="3"/>
      <c r="K61" s="3"/>
      <c r="L61" s="79"/>
      <c r="M61" s="3"/>
      <c r="N61" s="3"/>
      <c r="O61" s="3"/>
      <c r="P61" s="3"/>
      <c r="Q61" s="3"/>
      <c r="R61" s="3"/>
      <c r="S61" s="3"/>
    </row>
    <row r="62" spans="1:19">
      <c r="A62" s="3"/>
      <c r="B62" s="79"/>
      <c r="C62" s="3"/>
      <c r="D62" s="3"/>
      <c r="E62" s="3"/>
      <c r="F62" s="3"/>
      <c r="G62" s="3"/>
      <c r="H62" s="3"/>
      <c r="I62" s="3"/>
      <c r="J62" s="3"/>
      <c r="K62" s="3"/>
      <c r="L62" s="79"/>
      <c r="M62" s="3"/>
      <c r="N62" s="3"/>
      <c r="O62" s="3"/>
      <c r="P62" s="3"/>
      <c r="Q62" s="3"/>
      <c r="R62" s="3"/>
      <c r="S62" s="3"/>
    </row>
    <row r="63" spans="1:19">
      <c r="A63" s="3"/>
      <c r="B63" s="79"/>
      <c r="C63" s="3"/>
      <c r="D63" s="3"/>
      <c r="E63" s="3"/>
      <c r="F63" s="3"/>
      <c r="G63" s="3"/>
      <c r="H63" s="3"/>
      <c r="I63" s="3"/>
      <c r="J63" s="3"/>
      <c r="K63" s="3"/>
      <c r="L63" s="79"/>
      <c r="M63" s="3"/>
      <c r="N63" s="3"/>
      <c r="O63" s="3"/>
      <c r="P63" s="3"/>
      <c r="Q63" s="3"/>
      <c r="R63" s="3"/>
      <c r="S63" s="3"/>
    </row>
    <row r="64" spans="1:19">
      <c r="A64" s="3"/>
      <c r="B64" s="79"/>
      <c r="C64" s="3"/>
      <c r="D64" s="3"/>
      <c r="E64" s="3"/>
      <c r="F64" s="3"/>
      <c r="G64" s="3"/>
      <c r="H64" s="3"/>
      <c r="I64" s="3"/>
      <c r="J64" s="3"/>
      <c r="K64" s="3"/>
      <c r="L64" s="79"/>
      <c r="M64" s="3"/>
      <c r="N64" s="3"/>
      <c r="O64" s="3"/>
      <c r="P64" s="3"/>
      <c r="Q64" s="3"/>
      <c r="R64" s="3"/>
      <c r="S64" s="3"/>
    </row>
    <row r="65" spans="1:19">
      <c r="A65" s="3"/>
      <c r="B65" s="79"/>
      <c r="C65" s="3"/>
      <c r="D65" s="3"/>
      <c r="E65" s="3"/>
      <c r="F65" s="3"/>
      <c r="G65" s="3"/>
      <c r="H65" s="3"/>
      <c r="I65" s="3"/>
      <c r="J65" s="3"/>
      <c r="K65" s="3"/>
      <c r="L65" s="79"/>
      <c r="M65" s="3"/>
      <c r="N65" s="3"/>
      <c r="O65" s="3"/>
      <c r="P65" s="3"/>
      <c r="Q65" s="3"/>
      <c r="R65" s="3"/>
      <c r="S65" s="3"/>
    </row>
    <row r="66" spans="1:19">
      <c r="A66" s="3"/>
      <c r="B66" s="79"/>
      <c r="C66" s="3"/>
      <c r="D66" s="3"/>
      <c r="E66" s="3"/>
      <c r="F66" s="3"/>
      <c r="G66" s="3"/>
      <c r="H66" s="3"/>
      <c r="I66" s="3"/>
      <c r="J66" s="3"/>
      <c r="K66" s="3"/>
      <c r="L66" s="79"/>
      <c r="M66" s="3"/>
      <c r="N66" s="3"/>
      <c r="O66" s="3"/>
      <c r="P66" s="3"/>
      <c r="Q66" s="3"/>
      <c r="R66" s="3"/>
      <c r="S66" s="3"/>
    </row>
    <row r="67" spans="1:19">
      <c r="A67" s="3"/>
      <c r="B67" s="79"/>
      <c r="C67" s="3"/>
      <c r="D67" s="3"/>
      <c r="E67" s="3"/>
      <c r="F67" s="3"/>
      <c r="G67" s="3"/>
      <c r="H67" s="3"/>
      <c r="I67" s="3"/>
      <c r="J67" s="3"/>
      <c r="K67" s="3"/>
      <c r="L67" s="79"/>
      <c r="M67" s="3"/>
      <c r="N67" s="3"/>
      <c r="O67" s="3"/>
      <c r="P67" s="3"/>
      <c r="Q67" s="3"/>
      <c r="R67" s="3"/>
      <c r="S67" s="3"/>
    </row>
    <row r="68" spans="1:19">
      <c r="A68" s="3"/>
      <c r="B68" s="79"/>
      <c r="C68" s="3"/>
      <c r="D68" s="3"/>
      <c r="E68" s="3"/>
      <c r="F68" s="3"/>
      <c r="G68" s="3"/>
      <c r="H68" s="3"/>
      <c r="I68" s="3"/>
      <c r="J68" s="3"/>
      <c r="K68" s="3"/>
      <c r="L68" s="79"/>
      <c r="M68" s="3"/>
      <c r="N68" s="3"/>
      <c r="O68" s="3"/>
      <c r="P68" s="3"/>
      <c r="Q68" s="3"/>
      <c r="R68" s="3"/>
      <c r="S68" s="3"/>
    </row>
    <row r="69" spans="1:19">
      <c r="A69" s="3"/>
      <c r="B69" s="79"/>
      <c r="C69" s="3"/>
      <c r="D69" s="3"/>
      <c r="E69" s="3"/>
      <c r="F69" s="3"/>
      <c r="G69" s="3"/>
      <c r="H69" s="3"/>
      <c r="I69" s="3"/>
      <c r="J69" s="3"/>
      <c r="K69" s="3"/>
      <c r="L69" s="79"/>
      <c r="M69" s="3"/>
      <c r="N69" s="3"/>
      <c r="O69" s="3"/>
      <c r="P69" s="3"/>
      <c r="Q69" s="3"/>
      <c r="R69" s="3"/>
      <c r="S69" s="3"/>
    </row>
    <row r="70" spans="1:19">
      <c r="A70" s="3"/>
      <c r="B70" s="79"/>
      <c r="C70" s="3"/>
      <c r="D70" s="3"/>
      <c r="E70" s="3"/>
      <c r="F70" s="3"/>
      <c r="G70" s="3"/>
      <c r="H70" s="3"/>
      <c r="I70" s="3"/>
      <c r="J70" s="3"/>
      <c r="K70" s="3"/>
      <c r="L70" s="79"/>
      <c r="M70" s="3"/>
      <c r="N70" s="3"/>
      <c r="O70" s="3"/>
      <c r="P70" s="3"/>
      <c r="Q70" s="3"/>
      <c r="R70" s="3"/>
      <c r="S70" s="3"/>
    </row>
    <row r="71" spans="1:19">
      <c r="A71" s="3"/>
      <c r="B71" s="79"/>
      <c r="C71" s="3"/>
      <c r="D71" s="3"/>
      <c r="E71" s="3"/>
      <c r="F71" s="3"/>
      <c r="G71" s="3"/>
      <c r="H71" s="3"/>
      <c r="I71" s="3"/>
      <c r="J71" s="3"/>
      <c r="K71" s="3"/>
      <c r="L71" s="79"/>
      <c r="M71" s="3"/>
      <c r="N71" s="3"/>
      <c r="O71" s="3"/>
      <c r="P71" s="3"/>
      <c r="Q71" s="3"/>
      <c r="R71" s="3"/>
      <c r="S71" s="3"/>
    </row>
    <row r="72" spans="1:19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>
      <c r="A80" s="1"/>
      <c r="B80" s="157" t="s">
        <v>43</v>
      </c>
      <c r="C80" s="157"/>
      <c r="D80" s="157"/>
      <c r="E80" s="157"/>
      <c r="F80" s="157"/>
      <c r="G80" s="157"/>
      <c r="H80" s="157"/>
      <c r="I80" s="157"/>
      <c r="J80" s="157"/>
      <c r="K80" s="157"/>
      <c r="L80" s="157"/>
      <c r="M80" s="157"/>
      <c r="N80" s="157"/>
      <c r="O80" s="157"/>
      <c r="P80" s="157"/>
      <c r="Q80" s="157"/>
      <c r="R80" s="157"/>
      <c r="S80" s="157"/>
    </row>
    <row r="81" spans="1:19">
      <c r="A81" s="1"/>
      <c r="B81" s="158" t="s">
        <v>44</v>
      </c>
      <c r="C81" s="158"/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/>
      <c r="S81" s="158"/>
    </row>
    <row r="82" spans="1:19">
      <c r="A82" s="1"/>
      <c r="B82" s="158" t="s">
        <v>45</v>
      </c>
      <c r="C82" s="158"/>
      <c r="D82" s="158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  <c r="R82" s="158"/>
      <c r="S82" s="158"/>
    </row>
    <row r="83" spans="1:19">
      <c r="A83" s="1"/>
      <c r="B83" s="158" t="s">
        <v>46</v>
      </c>
      <c r="C83" s="158"/>
      <c r="D83" s="158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/>
      <c r="Q83" s="158"/>
      <c r="R83" s="158"/>
      <c r="S83" s="158"/>
    </row>
    <row r="84" spans="1:19">
      <c r="A84" s="1"/>
      <c r="B84" s="138" t="s">
        <v>47</v>
      </c>
      <c r="C84" s="138"/>
      <c r="D84" s="138"/>
      <c r="E84" s="159" t="s">
        <v>48</v>
      </c>
      <c r="F84" s="159"/>
      <c r="G84" s="159"/>
      <c r="H84" s="159"/>
      <c r="I84" s="159"/>
      <c r="J84" s="159"/>
      <c r="K84" s="159"/>
      <c r="L84" s="159"/>
      <c r="M84" s="159"/>
      <c r="N84" s="159"/>
      <c r="O84" s="159" t="s">
        <v>64</v>
      </c>
      <c r="P84" s="159"/>
      <c r="Q84" s="159"/>
      <c r="R84" s="159"/>
      <c r="S84" s="159"/>
    </row>
    <row r="85" spans="1:19">
      <c r="A85" s="1"/>
      <c r="B85" s="146" t="s">
        <v>63</v>
      </c>
      <c r="C85" s="146"/>
      <c r="D85" s="146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</row>
    <row r="86" spans="1:19">
      <c r="A86" s="1"/>
      <c r="B86" s="147" t="s">
        <v>50</v>
      </c>
      <c r="C86" s="147"/>
      <c r="D86" s="147"/>
      <c r="E86" s="147"/>
      <c r="F86" s="147"/>
      <c r="G86" s="147"/>
      <c r="H86" s="147"/>
      <c r="I86" s="147"/>
      <c r="J86" s="147"/>
      <c r="K86" s="147"/>
      <c r="L86" s="147"/>
      <c r="M86" s="147"/>
      <c r="N86" s="147"/>
      <c r="O86" s="147"/>
      <c r="P86" s="147"/>
      <c r="Q86" s="147"/>
      <c r="R86" s="147"/>
      <c r="S86" s="147"/>
    </row>
    <row r="87" spans="1:19" ht="15" customHeight="1">
      <c r="A87" s="1"/>
      <c r="B87" s="148" t="s">
        <v>51</v>
      </c>
      <c r="C87" s="149"/>
      <c r="D87" s="149"/>
      <c r="E87" s="149"/>
      <c r="F87" s="149"/>
      <c r="G87" s="149"/>
      <c r="H87" s="149"/>
      <c r="I87" s="149"/>
      <c r="J87" s="149"/>
      <c r="K87" s="149"/>
      <c r="L87" s="149"/>
      <c r="M87" s="149"/>
      <c r="N87" s="149"/>
      <c r="O87" s="149"/>
      <c r="P87" s="149"/>
      <c r="Q87" s="149"/>
      <c r="R87" s="149"/>
      <c r="S87" s="150"/>
    </row>
    <row r="88" spans="1:19" ht="15">
      <c r="A88" s="1"/>
      <c r="B88" s="151" t="s">
        <v>37</v>
      </c>
      <c r="C88" s="152"/>
      <c r="D88" s="152"/>
      <c r="E88" s="152"/>
      <c r="F88" s="152"/>
      <c r="G88" s="152"/>
      <c r="H88" s="152"/>
      <c r="I88" s="152"/>
      <c r="J88" s="152"/>
      <c r="K88" s="152"/>
      <c r="L88" s="152"/>
      <c r="M88" s="152"/>
      <c r="N88" s="152"/>
      <c r="O88" s="152"/>
      <c r="P88" s="152"/>
      <c r="Q88" s="152"/>
      <c r="R88" s="152"/>
      <c r="S88" s="153"/>
    </row>
    <row r="89" spans="1:19">
      <c r="A89" s="1"/>
      <c r="B89" s="154" t="s">
        <v>65</v>
      </c>
      <c r="C89" s="155"/>
      <c r="D89" s="155"/>
      <c r="E89" s="155"/>
      <c r="F89" s="155"/>
      <c r="G89" s="155"/>
      <c r="H89" s="155"/>
      <c r="I89" s="155"/>
      <c r="J89" s="155"/>
      <c r="K89" s="155"/>
      <c r="L89" s="155"/>
      <c r="M89" s="156"/>
      <c r="N89" s="154" t="s">
        <v>52</v>
      </c>
      <c r="O89" s="155"/>
      <c r="P89" s="155"/>
      <c r="Q89" s="155"/>
      <c r="R89" s="155"/>
      <c r="S89" s="156"/>
    </row>
    <row r="90" spans="1:19">
      <c r="A90" s="1"/>
      <c r="B90" s="138" t="s">
        <v>53</v>
      </c>
      <c r="C90" s="138"/>
      <c r="D90" s="138"/>
      <c r="E90" s="138"/>
      <c r="F90" s="138"/>
      <c r="G90" s="138"/>
      <c r="H90" s="138"/>
      <c r="I90" s="138"/>
      <c r="J90" s="138"/>
      <c r="K90" s="138"/>
      <c r="L90" s="138"/>
      <c r="M90" s="144" t="s">
        <v>54</v>
      </c>
      <c r="N90" s="144"/>
      <c r="O90" s="144"/>
      <c r="P90" s="144"/>
      <c r="Q90" s="144"/>
      <c r="R90" s="144"/>
      <c r="S90" s="144"/>
    </row>
    <row r="91" spans="1:19">
      <c r="A91" s="1"/>
      <c r="B91" s="144" t="s">
        <v>55</v>
      </c>
      <c r="C91" s="144"/>
      <c r="D91" s="144"/>
      <c r="E91" s="144"/>
      <c r="F91" s="144"/>
      <c r="G91" s="145" t="s">
        <v>56</v>
      </c>
      <c r="H91" s="145"/>
      <c r="I91" s="145"/>
      <c r="J91" s="145"/>
      <c r="K91" s="145"/>
      <c r="L91" s="145"/>
      <c r="M91" s="145" t="s">
        <v>57</v>
      </c>
      <c r="N91" s="145"/>
      <c r="O91" s="145"/>
      <c r="P91" s="145"/>
      <c r="Q91" s="145"/>
      <c r="R91" s="145"/>
      <c r="S91" s="145"/>
    </row>
    <row r="92" spans="1:19">
      <c r="A92" s="1"/>
      <c r="B92" s="144" t="s">
        <v>58</v>
      </c>
      <c r="C92" s="144"/>
      <c r="D92" s="144"/>
      <c r="E92" s="144"/>
      <c r="F92" s="144" t="s">
        <v>59</v>
      </c>
      <c r="G92" s="144"/>
      <c r="H92" s="144"/>
      <c r="I92" s="144"/>
      <c r="J92" s="144"/>
      <c r="K92" s="144"/>
      <c r="L92" s="144"/>
      <c r="M92" s="144" t="s">
        <v>60</v>
      </c>
      <c r="N92" s="144"/>
      <c r="O92" s="144"/>
      <c r="P92" s="144"/>
      <c r="Q92" s="144"/>
      <c r="R92" s="144"/>
      <c r="S92" s="144"/>
    </row>
    <row r="93" spans="1:19">
      <c r="A93" s="1"/>
      <c r="B93" s="144" t="str">
        <f>B14</f>
        <v>PROYECTO :                                          ESTUDIO DE AMENAZA Y VULNERABILIDAD   MUNICIPIO DE  TENZA</v>
      </c>
      <c r="C93" s="144"/>
      <c r="D93" s="144"/>
      <c r="E93" s="144"/>
      <c r="F93" s="144"/>
      <c r="G93" s="144"/>
      <c r="H93" s="144"/>
      <c r="I93" s="144"/>
      <c r="J93" s="144"/>
      <c r="K93" s="144"/>
      <c r="L93" s="144"/>
      <c r="M93" s="144" t="str">
        <f>M14</f>
        <v>FECHA:                SEPTIEMBRE   DE   2013</v>
      </c>
      <c r="N93" s="144"/>
      <c r="O93" s="144"/>
      <c r="P93" s="144"/>
      <c r="Q93" s="144"/>
      <c r="R93" s="144"/>
      <c r="S93" s="144"/>
    </row>
    <row r="94" spans="1:19">
      <c r="A94" s="1"/>
      <c r="B94" s="107" t="s">
        <v>61</v>
      </c>
      <c r="C94" s="135" t="str">
        <f>C15</f>
        <v>S1 M3</v>
      </c>
      <c r="D94" s="136"/>
      <c r="E94" s="136"/>
      <c r="F94" s="136"/>
      <c r="G94" s="136"/>
      <c r="H94" s="137"/>
      <c r="I94" s="138" t="s">
        <v>62</v>
      </c>
      <c r="J94" s="138"/>
      <c r="K94" s="138"/>
      <c r="L94" s="139" t="str">
        <f>L15</f>
        <v>E     1,072,437</v>
      </c>
      <c r="M94" s="139"/>
      <c r="N94" s="139"/>
    </row>
    <row r="95" spans="1:19" ht="14.25" customHeight="1">
      <c r="A95" s="1"/>
      <c r="B95" s="1"/>
      <c r="C95" s="1"/>
      <c r="D95" s="1"/>
      <c r="E95" s="1"/>
      <c r="F95" s="1"/>
      <c r="G95" s="1"/>
      <c r="H95" s="1"/>
      <c r="I95" s="19"/>
      <c r="J95" s="19"/>
      <c r="K95" s="1"/>
      <c r="L95" s="140" t="str">
        <f>L16</f>
        <v>N    1,049,439</v>
      </c>
      <c r="M95" s="140"/>
      <c r="N95" s="140"/>
      <c r="O95" s="109"/>
      <c r="P95" s="109"/>
      <c r="Q95" s="19"/>
      <c r="R95" s="19"/>
      <c r="S95" s="19"/>
    </row>
    <row r="96" spans="1:19" ht="15.75">
      <c r="A96" s="21"/>
      <c r="B96" s="38"/>
      <c r="C96" s="22"/>
      <c r="D96" s="22"/>
      <c r="E96" s="23"/>
      <c r="F96" s="17"/>
      <c r="G96" s="24"/>
      <c r="H96" s="26"/>
      <c r="I96" s="26"/>
      <c r="J96" s="36"/>
      <c r="K96" s="39"/>
      <c r="L96" s="39"/>
      <c r="M96" s="39"/>
      <c r="N96" s="39"/>
      <c r="O96" s="39"/>
      <c r="P96" s="39"/>
      <c r="Q96" s="39"/>
      <c r="R96" s="39"/>
      <c r="S96" s="39"/>
    </row>
    <row r="97" spans="1:19" ht="15" customHeight="1">
      <c r="A97" s="19" t="s">
        <v>34</v>
      </c>
      <c r="B97" s="141" t="s">
        <v>9</v>
      </c>
      <c r="C97" s="141"/>
      <c r="D97" s="141"/>
      <c r="E97" s="141"/>
      <c r="F97" s="141"/>
      <c r="G97" s="19"/>
      <c r="H97" s="142" t="s">
        <v>10</v>
      </c>
      <c r="I97" s="143"/>
      <c r="J97" s="65"/>
      <c r="K97" s="19"/>
      <c r="S97" s="8"/>
    </row>
    <row r="98" spans="1:19" ht="15" customHeight="1">
      <c r="A98" s="19">
        <v>3</v>
      </c>
      <c r="B98" s="40" t="s">
        <v>11</v>
      </c>
      <c r="C98" s="106">
        <v>6</v>
      </c>
      <c r="D98" s="132" t="s">
        <v>12</v>
      </c>
      <c r="E98" s="132"/>
      <c r="F98" s="67">
        <f>I99</f>
        <v>172.3</v>
      </c>
      <c r="G98" s="19"/>
      <c r="H98" s="41" t="s">
        <v>38</v>
      </c>
      <c r="I98" s="42">
        <v>212.2</v>
      </c>
      <c r="J98" s="66"/>
      <c r="K98" s="19"/>
      <c r="S98" s="8"/>
    </row>
    <row r="99" spans="1:19" ht="15" customHeight="1">
      <c r="A99" s="3"/>
      <c r="B99" s="40" t="s">
        <v>13</v>
      </c>
      <c r="C99" s="106">
        <v>36</v>
      </c>
      <c r="D99" s="132" t="s">
        <v>14</v>
      </c>
      <c r="E99" s="132"/>
      <c r="F99" s="106">
        <v>30.15</v>
      </c>
      <c r="G99" s="3"/>
      <c r="H99" s="41" t="s">
        <v>39</v>
      </c>
      <c r="I99" s="42">
        <v>172.3</v>
      </c>
      <c r="J99" s="66"/>
      <c r="K99" s="19"/>
      <c r="S99" s="8"/>
    </row>
    <row r="100" spans="1:19" ht="15" customHeight="1">
      <c r="A100" s="3"/>
      <c r="B100" s="40" t="s">
        <v>15</v>
      </c>
      <c r="C100" s="80">
        <v>3</v>
      </c>
      <c r="D100" s="133" t="s">
        <v>16</v>
      </c>
      <c r="E100" s="134"/>
      <c r="F100" s="102">
        <f>F99/C99</f>
        <v>0.83749999999999991</v>
      </c>
      <c r="G100" s="3"/>
      <c r="H100" s="2"/>
      <c r="I100" s="15"/>
      <c r="J100" s="37"/>
      <c r="K100" s="19"/>
      <c r="S100" s="8"/>
    </row>
    <row r="101" spans="1:19" ht="15" customHeight="1">
      <c r="A101" s="3"/>
      <c r="B101" s="40" t="s">
        <v>17</v>
      </c>
      <c r="C101" s="43">
        <f>C99*C100</f>
        <v>108</v>
      </c>
      <c r="D101" s="133" t="s">
        <v>18</v>
      </c>
      <c r="E101" s="134"/>
      <c r="F101" s="103">
        <f>C102/C101</f>
        <v>1.9648148148148148</v>
      </c>
      <c r="G101" s="44"/>
      <c r="H101" s="45" t="s">
        <v>19</v>
      </c>
      <c r="I101" s="104">
        <f>((I98-I99)/I99)*100</f>
        <v>23.157283807312812</v>
      </c>
      <c r="J101" s="61"/>
      <c r="K101" s="3"/>
      <c r="S101" s="1"/>
    </row>
    <row r="102" spans="1:19" ht="15" customHeight="1">
      <c r="A102" s="3"/>
      <c r="B102" s="46" t="s">
        <v>20</v>
      </c>
      <c r="C102" s="47">
        <f>I98</f>
        <v>212.2</v>
      </c>
      <c r="D102" s="133" t="s">
        <v>21</v>
      </c>
      <c r="E102" s="134"/>
      <c r="F102" s="105">
        <f>F98/C101</f>
        <v>1.5953703703703705</v>
      </c>
      <c r="G102" s="60"/>
      <c r="H102" s="60"/>
      <c r="I102" s="60"/>
      <c r="J102" s="60"/>
      <c r="K102" s="3"/>
      <c r="S102" s="1"/>
    </row>
    <row r="103" spans="1:19" ht="15" customHeight="1">
      <c r="A103" s="33" t="s">
        <v>0</v>
      </c>
      <c r="B103" s="48" t="s">
        <v>1</v>
      </c>
      <c r="C103" s="48" t="s">
        <v>1</v>
      </c>
      <c r="D103" s="48" t="s">
        <v>2</v>
      </c>
      <c r="E103" s="48" t="s">
        <v>3</v>
      </c>
      <c r="F103" s="48" t="s">
        <v>3</v>
      </c>
      <c r="G103" s="80" t="s">
        <v>4</v>
      </c>
      <c r="H103" s="79"/>
      <c r="I103" s="3"/>
      <c r="J103" s="3"/>
      <c r="K103" s="3"/>
      <c r="S103" s="18"/>
    </row>
    <row r="104" spans="1:19" ht="15" customHeight="1">
      <c r="A104" s="30" t="s">
        <v>5</v>
      </c>
      <c r="B104" s="49" t="s">
        <v>6</v>
      </c>
      <c r="C104" s="49" t="s">
        <v>7</v>
      </c>
      <c r="D104" s="49" t="s">
        <v>22</v>
      </c>
      <c r="E104" s="49" t="s">
        <v>23</v>
      </c>
      <c r="F104" s="49" t="s">
        <v>24</v>
      </c>
      <c r="G104" s="50" t="s">
        <v>8</v>
      </c>
      <c r="H104" s="81" t="s">
        <v>36</v>
      </c>
      <c r="I104" s="51">
        <f>I24</f>
        <v>2.35</v>
      </c>
      <c r="J104" s="63"/>
      <c r="K104" s="3"/>
      <c r="S104" s="18"/>
    </row>
    <row r="105" spans="1:19" ht="15" customHeight="1">
      <c r="A105" s="118">
        <v>0</v>
      </c>
      <c r="B105" s="119">
        <v>0</v>
      </c>
      <c r="C105" s="119">
        <v>0</v>
      </c>
      <c r="D105" s="52">
        <f t="shared" ref="D105:D119" si="10">2.166+(A105*0.08)</f>
        <v>2.1659999999999999</v>
      </c>
      <c r="E105" s="52">
        <f>F99/C99</f>
        <v>0.83749999999999991</v>
      </c>
      <c r="F105" s="52">
        <f>D105/C99</f>
        <v>6.0166666666666667E-2</v>
      </c>
      <c r="G105" s="52">
        <f t="shared" ref="G105:G119" si="11">(F105/E105)</f>
        <v>7.184079601990051E-2</v>
      </c>
      <c r="H105" s="3"/>
      <c r="I105" s="25"/>
      <c r="J105" s="3"/>
      <c r="K105" s="3"/>
      <c r="L105" s="129" t="s">
        <v>31</v>
      </c>
      <c r="M105" s="129"/>
      <c r="N105" s="129"/>
      <c r="O105" s="129"/>
      <c r="P105" s="129"/>
      <c r="Q105" s="129"/>
      <c r="R105" s="129"/>
      <c r="S105" s="1"/>
    </row>
    <row r="106" spans="1:19" ht="15" customHeight="1">
      <c r="A106" s="120">
        <v>43</v>
      </c>
      <c r="B106" s="121">
        <v>10</v>
      </c>
      <c r="C106" s="119">
        <v>0</v>
      </c>
      <c r="D106" s="53">
        <f t="shared" si="10"/>
        <v>5.6059999999999999</v>
      </c>
      <c r="E106" s="53">
        <f>F99/C99</f>
        <v>0.83749999999999991</v>
      </c>
      <c r="F106" s="53">
        <f>D106/C99</f>
        <v>0.15572222222222221</v>
      </c>
      <c r="G106" s="53">
        <f t="shared" si="11"/>
        <v>0.18593698175787729</v>
      </c>
      <c r="H106" s="3"/>
      <c r="I106" s="3"/>
      <c r="J106" s="3"/>
      <c r="K106" s="3"/>
      <c r="L106" s="129"/>
      <c r="M106" s="129"/>
      <c r="N106" s="129"/>
      <c r="O106" s="129"/>
      <c r="P106" s="129"/>
      <c r="Q106" s="129"/>
      <c r="R106" s="129"/>
      <c r="S106" s="1"/>
    </row>
    <row r="107" spans="1:19" ht="15" customHeight="1">
      <c r="A107" s="120">
        <v>67</v>
      </c>
      <c r="B107" s="121">
        <v>20</v>
      </c>
      <c r="C107" s="119">
        <v>0</v>
      </c>
      <c r="D107" s="53">
        <f t="shared" si="10"/>
        <v>7.5259999999999998</v>
      </c>
      <c r="E107" s="53">
        <f>F99/C99</f>
        <v>0.83749999999999991</v>
      </c>
      <c r="F107" s="53">
        <f>D107/C99</f>
        <v>0.20905555555555555</v>
      </c>
      <c r="G107" s="53">
        <f t="shared" si="11"/>
        <v>0.24961857379767829</v>
      </c>
      <c r="H107" s="3"/>
      <c r="I107" s="3"/>
      <c r="J107" s="3"/>
      <c r="K107" s="3"/>
      <c r="L107" s="19"/>
      <c r="M107" s="19"/>
      <c r="N107" s="19"/>
      <c r="O107" s="19"/>
      <c r="P107" s="3"/>
      <c r="Q107" s="19"/>
      <c r="R107" s="19"/>
      <c r="S107" s="1"/>
    </row>
    <row r="108" spans="1:19" ht="15" customHeight="1">
      <c r="A108" s="120">
        <v>83</v>
      </c>
      <c r="B108" s="121">
        <v>30</v>
      </c>
      <c r="C108" s="119">
        <v>0</v>
      </c>
      <c r="D108" s="53">
        <f t="shared" si="10"/>
        <v>8.8060000000000009</v>
      </c>
      <c r="E108" s="53">
        <f>F99/C99</f>
        <v>0.83749999999999991</v>
      </c>
      <c r="F108" s="53">
        <f>D108/C99</f>
        <v>0.24461111111111114</v>
      </c>
      <c r="G108" s="53">
        <f t="shared" si="11"/>
        <v>0.29207296849087899</v>
      </c>
      <c r="H108" s="3"/>
      <c r="I108" s="3"/>
      <c r="J108" s="3"/>
      <c r="K108" s="3"/>
      <c r="L108" s="19"/>
      <c r="M108" s="54"/>
      <c r="N108" s="33" t="s">
        <v>3</v>
      </c>
      <c r="O108" s="55" t="s">
        <v>29</v>
      </c>
      <c r="P108" s="19"/>
      <c r="Q108" s="19"/>
      <c r="R108" s="19"/>
      <c r="S108" s="70"/>
    </row>
    <row r="109" spans="1:19" ht="15" customHeight="1">
      <c r="A109" s="121">
        <v>97</v>
      </c>
      <c r="B109" s="121">
        <v>40</v>
      </c>
      <c r="C109" s="119">
        <v>0</v>
      </c>
      <c r="D109" s="53">
        <f t="shared" si="10"/>
        <v>9.9260000000000002</v>
      </c>
      <c r="E109" s="53">
        <f>F99/C99</f>
        <v>0.83749999999999991</v>
      </c>
      <c r="F109" s="53">
        <f>D109/C99</f>
        <v>0.2757222222222222</v>
      </c>
      <c r="G109" s="53">
        <f t="shared" si="11"/>
        <v>0.32922056384742954</v>
      </c>
      <c r="H109" s="3"/>
      <c r="I109" s="3"/>
      <c r="J109" s="3"/>
      <c r="K109" s="3"/>
      <c r="L109" s="19"/>
      <c r="M109" s="31" t="s">
        <v>26</v>
      </c>
      <c r="N109" s="34" t="s">
        <v>27</v>
      </c>
      <c r="O109" s="16" t="s">
        <v>30</v>
      </c>
      <c r="P109" s="19"/>
      <c r="Q109" s="19"/>
      <c r="R109" s="19"/>
      <c r="S109" s="10"/>
    </row>
    <row r="110" spans="1:19" ht="15" customHeight="1">
      <c r="A110" s="120">
        <v>116</v>
      </c>
      <c r="B110" s="121">
        <v>60</v>
      </c>
      <c r="C110" s="119">
        <v>0</v>
      </c>
      <c r="D110" s="53">
        <f t="shared" si="10"/>
        <v>11.446</v>
      </c>
      <c r="E110" s="53">
        <f>F99/C99</f>
        <v>0.83749999999999991</v>
      </c>
      <c r="F110" s="53">
        <f>D110/C99</f>
        <v>0.31794444444444442</v>
      </c>
      <c r="G110" s="53">
        <f t="shared" si="11"/>
        <v>0.37963515754560534</v>
      </c>
      <c r="H110" s="3"/>
      <c r="I110" s="3"/>
      <c r="J110" s="3"/>
      <c r="K110" s="3"/>
      <c r="L110" s="3"/>
      <c r="M110" s="56"/>
      <c r="N110" s="35" t="s">
        <v>32</v>
      </c>
      <c r="O110" s="32" t="s">
        <v>28</v>
      </c>
      <c r="P110" s="3"/>
      <c r="Q110" s="3"/>
      <c r="R110" s="3"/>
      <c r="S110" s="1"/>
    </row>
    <row r="111" spans="1:19" ht="15" customHeight="1">
      <c r="A111" s="120">
        <v>136</v>
      </c>
      <c r="B111" s="121">
        <v>80</v>
      </c>
      <c r="C111" s="119">
        <v>0</v>
      </c>
      <c r="D111" s="53">
        <f t="shared" si="10"/>
        <v>13.046000000000001</v>
      </c>
      <c r="E111" s="53">
        <f>F99/C99</f>
        <v>0.83749999999999991</v>
      </c>
      <c r="F111" s="53">
        <f>D111/C99</f>
        <v>0.36238888888888893</v>
      </c>
      <c r="G111" s="53">
        <f t="shared" si="11"/>
        <v>0.4327031509121062</v>
      </c>
      <c r="H111" s="3"/>
      <c r="I111" s="3"/>
      <c r="J111" s="3"/>
      <c r="K111" s="3"/>
      <c r="L111" s="3"/>
      <c r="M111" s="80">
        <v>1</v>
      </c>
      <c r="N111" s="100">
        <f>E40</f>
        <v>0.28194444444444444</v>
      </c>
      <c r="O111" s="100">
        <f>F40</f>
        <v>0.4268333333333334</v>
      </c>
      <c r="P111" s="3"/>
      <c r="Q111" s="81" t="s">
        <v>36</v>
      </c>
      <c r="R111" s="51">
        <f>I104</f>
        <v>2.35</v>
      </c>
      <c r="S111" s="1"/>
    </row>
    <row r="112" spans="1:19" ht="15" customHeight="1">
      <c r="A112" s="120">
        <v>148</v>
      </c>
      <c r="B112" s="121">
        <v>100</v>
      </c>
      <c r="C112" s="119">
        <v>0</v>
      </c>
      <c r="D112" s="53">
        <f t="shared" si="10"/>
        <v>14.006</v>
      </c>
      <c r="E112" s="53">
        <f>F99/C99</f>
        <v>0.83749999999999991</v>
      </c>
      <c r="F112" s="53">
        <f>D112/C99</f>
        <v>0.38905555555555554</v>
      </c>
      <c r="G112" s="53">
        <f t="shared" si="11"/>
        <v>0.46454394693200668</v>
      </c>
      <c r="H112" s="3"/>
      <c r="I112" s="3"/>
      <c r="J112" s="3"/>
      <c r="K112" s="3"/>
      <c r="L112" s="57"/>
      <c r="M112" s="80">
        <v>2</v>
      </c>
      <c r="N112" s="100">
        <f>O40</f>
        <v>0.55972222222222223</v>
      </c>
      <c r="O112" s="100">
        <f>P40</f>
        <v>0.46683333333333338</v>
      </c>
      <c r="P112" s="3"/>
      <c r="Q112" s="3"/>
      <c r="R112" s="58"/>
      <c r="S112" s="1"/>
    </row>
    <row r="113" spans="1:19" ht="15" customHeight="1">
      <c r="A113" s="120">
        <v>165</v>
      </c>
      <c r="B113" s="121">
        <v>140</v>
      </c>
      <c r="C113" s="121">
        <v>-2</v>
      </c>
      <c r="D113" s="53">
        <f t="shared" si="10"/>
        <v>15.366000000000001</v>
      </c>
      <c r="E113" s="53">
        <f>F99/C99</f>
        <v>0.83749999999999991</v>
      </c>
      <c r="F113" s="53">
        <f>D113/C99</f>
        <v>0.4268333333333334</v>
      </c>
      <c r="G113" s="53">
        <f t="shared" si="11"/>
        <v>0.50965174129353252</v>
      </c>
      <c r="H113" s="3"/>
      <c r="I113" s="3"/>
      <c r="J113" s="3"/>
      <c r="K113" s="3"/>
      <c r="L113" s="57"/>
      <c r="M113" s="80">
        <v>3</v>
      </c>
      <c r="N113" s="100">
        <f>E118</f>
        <v>0.83749999999999991</v>
      </c>
      <c r="O113" s="100">
        <f>F118</f>
        <v>0.51572222222222219</v>
      </c>
      <c r="P113" s="3"/>
      <c r="Q113" s="3"/>
      <c r="R113" s="58"/>
      <c r="S113" s="1"/>
    </row>
    <row r="114" spans="1:19" ht="15" customHeight="1">
      <c r="A114" s="120">
        <v>185</v>
      </c>
      <c r="B114" s="121">
        <v>180</v>
      </c>
      <c r="C114" s="121">
        <v>-2</v>
      </c>
      <c r="D114" s="53">
        <f t="shared" si="10"/>
        <v>16.966000000000001</v>
      </c>
      <c r="E114" s="53">
        <f>F99/C99</f>
        <v>0.83749999999999991</v>
      </c>
      <c r="F114" s="53">
        <f>D114/C99</f>
        <v>0.4712777777777778</v>
      </c>
      <c r="G114" s="53">
        <f t="shared" si="11"/>
        <v>0.56271973466003322</v>
      </c>
      <c r="H114" s="3"/>
      <c r="I114" s="3"/>
      <c r="J114" s="3"/>
      <c r="K114" s="3"/>
      <c r="L114" s="3"/>
      <c r="M114" s="62"/>
      <c r="N114" s="83"/>
      <c r="O114" s="83"/>
      <c r="P114" s="3"/>
      <c r="Q114" s="3"/>
      <c r="R114" s="3"/>
      <c r="S114" s="1"/>
    </row>
    <row r="115" spans="1:19" ht="15" customHeight="1">
      <c r="A115" s="120">
        <v>195</v>
      </c>
      <c r="B115" s="121">
        <v>220</v>
      </c>
      <c r="C115" s="121">
        <v>-2</v>
      </c>
      <c r="D115" s="53">
        <f t="shared" si="10"/>
        <v>17.765999999999998</v>
      </c>
      <c r="E115" s="53">
        <f>F99/C99</f>
        <v>0.83749999999999991</v>
      </c>
      <c r="F115" s="53">
        <f>D115/C99</f>
        <v>0.49349999999999994</v>
      </c>
      <c r="G115" s="53">
        <f t="shared" si="11"/>
        <v>0.58925373134328363</v>
      </c>
      <c r="H115" s="3"/>
      <c r="I115" s="3"/>
      <c r="J115" s="3"/>
      <c r="K115" s="3"/>
      <c r="L115" s="3"/>
      <c r="M115" s="44"/>
      <c r="N115" s="44"/>
      <c r="O115" s="44"/>
      <c r="P115" s="3"/>
      <c r="Q115" s="3"/>
      <c r="R115" s="3"/>
      <c r="S115" s="1"/>
    </row>
    <row r="116" spans="1:19" ht="15" customHeight="1">
      <c r="A116" s="120">
        <v>201</v>
      </c>
      <c r="B116" s="121">
        <v>280</v>
      </c>
      <c r="C116" s="121">
        <v>-2</v>
      </c>
      <c r="D116" s="53">
        <f t="shared" si="10"/>
        <v>18.246000000000002</v>
      </c>
      <c r="E116" s="53">
        <f>F99/C99</f>
        <v>0.83749999999999991</v>
      </c>
      <c r="F116" s="53">
        <f>D116/C99</f>
        <v>0.50683333333333336</v>
      </c>
      <c r="G116" s="53">
        <f t="shared" si="11"/>
        <v>0.60517412935323389</v>
      </c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1"/>
    </row>
    <row r="117" spans="1:19" ht="15" customHeight="1">
      <c r="A117" s="120">
        <v>202</v>
      </c>
      <c r="B117" s="121">
        <v>300</v>
      </c>
      <c r="C117" s="121">
        <v>-2</v>
      </c>
      <c r="D117" s="53">
        <f t="shared" si="10"/>
        <v>18.326000000000001</v>
      </c>
      <c r="E117" s="53">
        <f>F99/C99</f>
        <v>0.83749999999999991</v>
      </c>
      <c r="F117" s="53">
        <f>D117/C99</f>
        <v>0.50905555555555559</v>
      </c>
      <c r="G117" s="53">
        <f t="shared" si="11"/>
        <v>0.60782752902155901</v>
      </c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1"/>
    </row>
    <row r="118" spans="1:19" ht="15" customHeight="1">
      <c r="A118" s="122">
        <v>205</v>
      </c>
      <c r="B118" s="121">
        <v>350</v>
      </c>
      <c r="C118" s="121">
        <v>-2</v>
      </c>
      <c r="D118" s="53">
        <f t="shared" si="10"/>
        <v>18.565999999999999</v>
      </c>
      <c r="E118" s="53">
        <f>F99/C99</f>
        <v>0.83749999999999991</v>
      </c>
      <c r="F118" s="53">
        <f>D118/C99</f>
        <v>0.51572222222222219</v>
      </c>
      <c r="G118" s="53">
        <f t="shared" si="11"/>
        <v>0.61578772802653403</v>
      </c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1"/>
    </row>
    <row r="119" spans="1:19" ht="15" customHeight="1">
      <c r="A119" s="120">
        <v>202</v>
      </c>
      <c r="B119" s="121">
        <v>400</v>
      </c>
      <c r="C119" s="121">
        <v>-6</v>
      </c>
      <c r="D119" s="110">
        <f t="shared" si="10"/>
        <v>18.326000000000001</v>
      </c>
      <c r="E119" s="110">
        <f>F99/C99</f>
        <v>0.83749999999999991</v>
      </c>
      <c r="F119" s="110">
        <f>D119/C99</f>
        <v>0.50905555555555559</v>
      </c>
      <c r="G119" s="110">
        <f t="shared" si="11"/>
        <v>0.60782752902155901</v>
      </c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1"/>
    </row>
    <row r="120" spans="1:19" ht="15" customHeight="1">
      <c r="A120" s="120">
        <v>201</v>
      </c>
      <c r="B120" s="121">
        <v>450</v>
      </c>
      <c r="C120" s="121">
        <v>-6</v>
      </c>
      <c r="D120" s="53">
        <f t="shared" ref="D120:D122" si="12">2.166+(A120*0.08)</f>
        <v>18.246000000000002</v>
      </c>
      <c r="E120" s="53">
        <f>F99/C99</f>
        <v>0.83749999999999991</v>
      </c>
      <c r="F120" s="53">
        <f>D120/C99</f>
        <v>0.50683333333333336</v>
      </c>
      <c r="G120" s="53">
        <f t="shared" ref="G120:G122" si="13">(F120/E120)</f>
        <v>0.60517412935323389</v>
      </c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1"/>
    </row>
    <row r="121" spans="1:19" ht="15" customHeight="1">
      <c r="A121" s="120">
        <v>197</v>
      </c>
      <c r="B121" s="121">
        <v>500</v>
      </c>
      <c r="C121" s="121">
        <v>-6</v>
      </c>
      <c r="D121" s="53">
        <f t="shared" si="12"/>
        <v>17.925999999999998</v>
      </c>
      <c r="E121" s="53">
        <f>F99/C99</f>
        <v>0.83749999999999991</v>
      </c>
      <c r="F121" s="53">
        <f>D121/C99</f>
        <v>0.49794444444444441</v>
      </c>
      <c r="G121" s="53">
        <f t="shared" si="13"/>
        <v>0.59456053067993364</v>
      </c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1"/>
    </row>
    <row r="122" spans="1:19" ht="15" customHeight="1">
      <c r="A122" s="120">
        <v>187</v>
      </c>
      <c r="B122" s="121">
        <v>600</v>
      </c>
      <c r="C122" s="121">
        <v>-6</v>
      </c>
      <c r="D122" s="53">
        <f t="shared" si="12"/>
        <v>17.126000000000001</v>
      </c>
      <c r="E122" s="53">
        <f>F99/C99</f>
        <v>0.83749999999999991</v>
      </c>
      <c r="F122" s="53">
        <f>D122/C99</f>
        <v>0.47572222222222227</v>
      </c>
      <c r="G122" s="53">
        <f t="shared" si="13"/>
        <v>0.56802653399668335</v>
      </c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1"/>
    </row>
    <row r="123" spans="1:19" ht="15" customHeight="1">
      <c r="A123" s="124"/>
      <c r="B123" s="116"/>
      <c r="C123" s="116"/>
      <c r="D123" s="117"/>
      <c r="E123" s="117"/>
      <c r="F123" s="117"/>
      <c r="G123" s="117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1"/>
    </row>
    <row r="124" spans="1:19" ht="15" customHeight="1">
      <c r="A124" s="78"/>
      <c r="B124" s="11"/>
      <c r="C124" s="11"/>
      <c r="D124" s="59"/>
      <c r="E124" s="59"/>
      <c r="F124" s="59"/>
      <c r="G124" s="59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1"/>
    </row>
    <row r="125" spans="1:19" ht="15" customHeight="1">
      <c r="A125" s="13"/>
      <c r="B125" s="11"/>
      <c r="C125" s="11"/>
      <c r="D125" s="59"/>
      <c r="E125" s="59"/>
      <c r="F125" s="59"/>
      <c r="G125" s="59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1"/>
    </row>
    <row r="126" spans="1:19" ht="15" customHeight="1">
      <c r="A126" s="74"/>
      <c r="B126" s="75"/>
      <c r="C126" s="75"/>
      <c r="D126" s="76"/>
      <c r="E126" s="76"/>
      <c r="F126" s="76"/>
      <c r="G126" s="76"/>
      <c r="H126" s="44"/>
      <c r="I126" s="44"/>
      <c r="J126" s="3"/>
      <c r="K126" s="3"/>
      <c r="L126" s="3"/>
      <c r="M126" s="3"/>
      <c r="N126" s="3"/>
      <c r="O126" s="3"/>
      <c r="P126" s="3"/>
      <c r="Q126" s="3"/>
      <c r="R126" s="3"/>
      <c r="S126" s="1"/>
    </row>
    <row r="127" spans="1:19" ht="15" customHeight="1">
      <c r="A127" s="74"/>
      <c r="B127" s="75"/>
      <c r="C127" s="75"/>
      <c r="D127" s="76"/>
      <c r="E127" s="76"/>
      <c r="F127" s="76"/>
      <c r="G127" s="76"/>
      <c r="H127" s="44"/>
      <c r="I127" s="44"/>
      <c r="J127" s="3"/>
      <c r="K127" s="3"/>
      <c r="L127" s="3"/>
      <c r="M127" s="3"/>
      <c r="N127" s="3"/>
      <c r="O127" s="3"/>
      <c r="P127" s="3"/>
      <c r="Q127" s="3"/>
      <c r="R127" s="3"/>
      <c r="S127" s="1"/>
    </row>
    <row r="128" spans="1:19" ht="11.1" customHeight="1">
      <c r="A128" s="84"/>
      <c r="B128" s="85"/>
      <c r="C128" s="85"/>
      <c r="D128" s="85"/>
      <c r="E128" s="85"/>
      <c r="F128" s="85"/>
      <c r="G128" s="84"/>
      <c r="H128" s="86"/>
      <c r="I128" s="86"/>
      <c r="J128" s="3"/>
      <c r="K128" s="3"/>
      <c r="L128" s="3"/>
      <c r="M128" s="3"/>
      <c r="N128" s="3"/>
      <c r="O128" s="3"/>
      <c r="P128" s="3"/>
      <c r="Q128" s="3"/>
      <c r="R128" s="3"/>
      <c r="S128" s="1"/>
    </row>
    <row r="129" spans="1:19" ht="11.1" customHeight="1">
      <c r="A129" s="87"/>
      <c r="B129" s="88"/>
      <c r="C129" s="62"/>
      <c r="D129" s="89"/>
      <c r="E129" s="88"/>
      <c r="F129" s="90"/>
      <c r="G129" s="84"/>
      <c r="H129" s="91"/>
      <c r="I129" s="66"/>
      <c r="J129" s="4"/>
      <c r="K129" s="4"/>
      <c r="L129" s="4"/>
      <c r="M129" s="4"/>
      <c r="N129" s="4"/>
      <c r="O129" s="4"/>
      <c r="P129" s="4"/>
      <c r="Q129" s="4"/>
      <c r="R129" s="1"/>
      <c r="S129" s="1"/>
    </row>
    <row r="130" spans="1:19" ht="14.25">
      <c r="A130" s="44"/>
      <c r="B130" s="44"/>
      <c r="C130" s="62"/>
      <c r="D130" s="60"/>
      <c r="E130" s="60"/>
      <c r="F130" s="62"/>
      <c r="G130" s="44"/>
      <c r="H130" s="92"/>
      <c r="I130" s="66"/>
      <c r="J130" s="4"/>
      <c r="K130" s="4"/>
      <c r="L130" s="4"/>
      <c r="M130" s="4"/>
      <c r="N130" s="4"/>
      <c r="O130" s="4"/>
      <c r="P130" s="4"/>
      <c r="Q130" s="4"/>
      <c r="R130" s="1"/>
      <c r="S130" s="1"/>
    </row>
    <row r="131" spans="1:19" ht="15">
      <c r="A131" s="44"/>
      <c r="B131" s="44"/>
      <c r="C131" s="62"/>
      <c r="D131" s="60"/>
      <c r="E131" s="60"/>
      <c r="F131" s="93"/>
      <c r="G131" s="44"/>
      <c r="H131" s="92"/>
      <c r="I131" s="37"/>
      <c r="J131" s="4"/>
      <c r="K131" s="4"/>
      <c r="L131" s="4"/>
      <c r="M131" s="4"/>
      <c r="N131" s="4"/>
      <c r="O131" s="4"/>
      <c r="P131" s="4"/>
      <c r="Q131" s="4"/>
      <c r="R131" s="1"/>
      <c r="S131" s="1"/>
    </row>
    <row r="132" spans="1:19" ht="15">
      <c r="A132" s="44"/>
      <c r="B132" s="44"/>
      <c r="C132" s="94"/>
      <c r="D132" s="60"/>
      <c r="E132" s="60"/>
      <c r="F132" s="93"/>
      <c r="G132" s="44"/>
      <c r="H132" s="65"/>
      <c r="I132" s="61"/>
      <c r="J132" s="4"/>
      <c r="K132" s="4"/>
      <c r="L132" s="4"/>
      <c r="M132" s="4"/>
      <c r="N132" s="4"/>
      <c r="O132" s="4"/>
      <c r="P132" s="4"/>
      <c r="Q132" s="4"/>
      <c r="R132" s="1"/>
      <c r="S132" s="1"/>
    </row>
    <row r="133" spans="1:19" ht="15">
      <c r="A133" s="44"/>
      <c r="B133" s="95"/>
      <c r="C133" s="96"/>
      <c r="D133" s="60"/>
      <c r="E133" s="60"/>
      <c r="F133" s="93"/>
      <c r="G133" s="60"/>
      <c r="H133" s="60"/>
      <c r="I133" s="60"/>
      <c r="J133" s="4"/>
      <c r="K133" s="4"/>
      <c r="L133" s="4"/>
      <c r="M133" s="4"/>
      <c r="N133" s="4"/>
      <c r="O133" s="4"/>
      <c r="P133" s="4"/>
      <c r="Q133" s="4"/>
      <c r="R133" s="1"/>
      <c r="S133" s="1"/>
    </row>
    <row r="134" spans="1:19" ht="14.25">
      <c r="A134" s="62"/>
      <c r="B134" s="62"/>
      <c r="C134" s="62"/>
      <c r="D134" s="62"/>
      <c r="E134" s="62"/>
      <c r="F134" s="62"/>
      <c r="G134" s="62"/>
      <c r="H134" s="62"/>
      <c r="I134" s="44"/>
      <c r="J134" s="4"/>
      <c r="K134" s="4"/>
      <c r="L134" s="4"/>
      <c r="M134" s="4"/>
      <c r="N134" s="4"/>
      <c r="O134" s="4"/>
      <c r="P134" s="4"/>
      <c r="Q134" s="4"/>
      <c r="R134" s="1"/>
      <c r="S134" s="1"/>
    </row>
    <row r="135" spans="1:19" ht="14.25">
      <c r="A135" s="62"/>
      <c r="B135" s="62"/>
      <c r="C135" s="62"/>
      <c r="D135" s="62"/>
      <c r="E135" s="62"/>
      <c r="F135" s="62"/>
      <c r="G135" s="97"/>
      <c r="H135" s="84"/>
      <c r="I135" s="96"/>
      <c r="J135" s="4"/>
      <c r="K135" s="4"/>
      <c r="L135" s="4"/>
      <c r="M135" s="4"/>
      <c r="N135" s="4"/>
      <c r="O135" s="4"/>
      <c r="P135" s="4"/>
      <c r="Q135" s="4"/>
      <c r="R135" s="1"/>
      <c r="S135" s="1"/>
    </row>
    <row r="136" spans="1:19" ht="14.25">
      <c r="A136" s="98"/>
      <c r="B136" s="75"/>
      <c r="C136" s="75"/>
      <c r="D136" s="76"/>
      <c r="E136" s="76"/>
      <c r="F136" s="76"/>
      <c r="G136" s="76"/>
      <c r="H136" s="44"/>
      <c r="I136" s="44"/>
      <c r="J136" s="4"/>
      <c r="K136" s="4"/>
      <c r="L136" s="4"/>
      <c r="M136" s="4"/>
      <c r="N136" s="4"/>
      <c r="O136" s="4"/>
      <c r="P136" s="4"/>
      <c r="Q136" s="4"/>
      <c r="R136" s="1"/>
      <c r="S136" s="1"/>
    </row>
    <row r="137" spans="1:19" ht="14.25">
      <c r="A137" s="98"/>
      <c r="B137" s="75"/>
      <c r="C137" s="75"/>
      <c r="D137" s="76"/>
      <c r="E137" s="76"/>
      <c r="F137" s="76"/>
      <c r="G137" s="76"/>
      <c r="H137" s="44"/>
      <c r="I137" s="44"/>
      <c r="J137" s="4"/>
      <c r="K137" s="4"/>
      <c r="L137" s="4"/>
      <c r="M137" s="4"/>
      <c r="N137" s="4"/>
      <c r="O137" s="4"/>
      <c r="P137" s="4"/>
      <c r="Q137" s="4"/>
      <c r="R137" s="1"/>
      <c r="S137" s="1"/>
    </row>
    <row r="138" spans="1:19" ht="14.25">
      <c r="A138" s="98"/>
      <c r="B138" s="75"/>
      <c r="C138" s="75"/>
      <c r="D138" s="76"/>
      <c r="E138" s="76"/>
      <c r="F138" s="76"/>
      <c r="G138" s="76"/>
      <c r="H138" s="44"/>
      <c r="I138" s="44"/>
      <c r="J138" s="4"/>
      <c r="K138" s="4"/>
      <c r="L138" s="4"/>
      <c r="M138" s="4"/>
      <c r="N138" s="4"/>
      <c r="O138" s="4"/>
      <c r="P138" s="4"/>
      <c r="Q138" s="4"/>
      <c r="R138" s="1"/>
      <c r="S138" s="1"/>
    </row>
    <row r="139" spans="1:19" ht="14.25">
      <c r="A139" s="98"/>
      <c r="B139" s="75"/>
      <c r="C139" s="75"/>
      <c r="D139" s="76"/>
      <c r="E139" s="76"/>
      <c r="F139" s="76"/>
      <c r="G139" s="76"/>
      <c r="H139" s="44"/>
      <c r="I139" s="44"/>
      <c r="J139" s="4"/>
      <c r="K139" s="4"/>
      <c r="L139" s="4"/>
      <c r="M139" s="4"/>
      <c r="N139" s="4"/>
      <c r="O139" s="4"/>
      <c r="P139" s="4"/>
      <c r="Q139" s="4"/>
      <c r="R139" s="1"/>
      <c r="S139" s="1"/>
    </row>
    <row r="140" spans="1:19" ht="14.25">
      <c r="A140" s="98"/>
      <c r="B140" s="75"/>
      <c r="C140" s="75"/>
      <c r="D140" s="76"/>
      <c r="E140" s="76"/>
      <c r="F140" s="76"/>
      <c r="G140" s="76"/>
      <c r="H140" s="44"/>
      <c r="I140" s="44"/>
      <c r="J140" s="4"/>
      <c r="K140" s="4"/>
      <c r="L140" s="4"/>
      <c r="M140" s="4"/>
      <c r="N140" s="4"/>
      <c r="O140" s="4"/>
      <c r="P140" s="4"/>
      <c r="Q140" s="4"/>
      <c r="R140" s="1"/>
      <c r="S140" s="1"/>
    </row>
    <row r="141" spans="1:19" ht="14.25">
      <c r="A141" s="98"/>
      <c r="B141" s="75"/>
      <c r="C141" s="75"/>
      <c r="D141" s="76"/>
      <c r="E141" s="76"/>
      <c r="F141" s="76"/>
      <c r="G141" s="76"/>
      <c r="H141" s="44"/>
      <c r="I141" s="44"/>
      <c r="J141" s="4"/>
      <c r="K141" s="3"/>
      <c r="L141" s="79"/>
      <c r="M141" s="9"/>
      <c r="N141" s="4"/>
      <c r="O141" s="4"/>
      <c r="P141" s="4"/>
      <c r="Q141" s="4"/>
      <c r="R141" s="1"/>
      <c r="S141" s="1"/>
    </row>
    <row r="142" spans="1:19" ht="14.25">
      <c r="A142" s="98"/>
      <c r="B142" s="75"/>
      <c r="C142" s="75"/>
      <c r="D142" s="76"/>
      <c r="E142" s="76"/>
      <c r="F142" s="76"/>
      <c r="G142" s="76"/>
      <c r="H142" s="44"/>
      <c r="I142" s="44"/>
      <c r="J142" s="5"/>
      <c r="K142" s="3"/>
      <c r="L142" s="4"/>
      <c r="M142" s="79"/>
      <c r="N142" s="4"/>
      <c r="O142" s="4"/>
      <c r="P142" s="4"/>
      <c r="Q142" s="4"/>
      <c r="R142" s="1"/>
      <c r="S142" s="1"/>
    </row>
    <row r="143" spans="1:19" ht="14.25">
      <c r="A143" s="98"/>
      <c r="B143" s="75"/>
      <c r="C143" s="75"/>
      <c r="D143" s="76"/>
      <c r="E143" s="76"/>
      <c r="F143" s="76"/>
      <c r="G143" s="76"/>
      <c r="H143" s="44"/>
      <c r="I143" s="44"/>
      <c r="J143" s="3"/>
      <c r="K143" s="4"/>
      <c r="L143" s="4"/>
      <c r="M143" s="4"/>
      <c r="N143" s="4"/>
      <c r="O143" s="4"/>
      <c r="P143" s="4"/>
      <c r="Q143" s="4"/>
      <c r="R143" s="1"/>
      <c r="S143" s="1"/>
    </row>
    <row r="144" spans="1:19" ht="14.25">
      <c r="A144" s="98"/>
      <c r="B144" s="75"/>
      <c r="C144" s="75"/>
      <c r="D144" s="76"/>
      <c r="E144" s="76"/>
      <c r="F144" s="76"/>
      <c r="G144" s="76"/>
      <c r="H144" s="44"/>
      <c r="I144" s="44"/>
      <c r="J144" s="3"/>
      <c r="K144" s="4"/>
      <c r="S144" s="1"/>
    </row>
    <row r="145" spans="1:19">
      <c r="A145" s="98"/>
      <c r="B145" s="75"/>
      <c r="C145" s="75"/>
      <c r="D145" s="76"/>
      <c r="E145" s="76"/>
      <c r="F145" s="76"/>
      <c r="G145" s="76"/>
      <c r="H145" s="44"/>
      <c r="I145" s="44"/>
      <c r="J145" s="3"/>
      <c r="K145" s="3"/>
      <c r="S145" s="1"/>
    </row>
    <row r="146" spans="1:19">
      <c r="A146" s="98"/>
      <c r="B146" s="75"/>
      <c r="C146" s="75"/>
      <c r="D146" s="76"/>
      <c r="E146" s="76"/>
      <c r="F146" s="76"/>
      <c r="G146" s="76"/>
      <c r="H146" s="44"/>
      <c r="I146" s="44"/>
      <c r="J146" s="3"/>
      <c r="K146" s="3"/>
      <c r="S146" s="1"/>
    </row>
    <row r="147" spans="1:19">
      <c r="A147" s="98"/>
      <c r="B147" s="75"/>
      <c r="C147" s="75"/>
      <c r="D147" s="76"/>
      <c r="E147" s="76"/>
      <c r="F147" s="76"/>
      <c r="G147" s="76"/>
      <c r="H147" s="44"/>
      <c r="I147" s="44"/>
      <c r="J147" s="3"/>
      <c r="K147" s="1"/>
      <c r="S147" s="1"/>
    </row>
    <row r="148" spans="1:19">
      <c r="A148" s="98"/>
      <c r="B148" s="75"/>
      <c r="C148" s="75"/>
      <c r="D148" s="76"/>
      <c r="E148" s="76"/>
      <c r="F148" s="76"/>
      <c r="G148" s="76"/>
      <c r="H148" s="44"/>
      <c r="I148" s="44"/>
      <c r="J148" s="3"/>
      <c r="K148" s="1"/>
      <c r="L148" s="1"/>
      <c r="M148" s="1"/>
      <c r="N148" s="1"/>
      <c r="O148" s="1"/>
      <c r="P148" s="1"/>
      <c r="Q148" s="29"/>
      <c r="R148" s="29"/>
      <c r="S148" s="29"/>
    </row>
    <row r="149" spans="1:19">
      <c r="A149" s="98"/>
      <c r="B149" s="75"/>
      <c r="C149" s="75"/>
      <c r="D149" s="76"/>
      <c r="E149" s="76"/>
      <c r="F149" s="76"/>
      <c r="G149" s="76"/>
      <c r="H149" s="44"/>
      <c r="I149" s="44"/>
      <c r="J149" s="3"/>
      <c r="K149" s="3"/>
      <c r="L149" s="3"/>
      <c r="M149" s="1"/>
      <c r="N149" s="1"/>
      <c r="O149" s="1"/>
      <c r="P149" s="1"/>
      <c r="Q149" s="1"/>
      <c r="R149" s="1"/>
      <c r="S149" s="1"/>
    </row>
    <row r="150" spans="1:19">
      <c r="A150" s="98"/>
      <c r="B150" s="75"/>
      <c r="C150" s="75"/>
      <c r="D150" s="76"/>
      <c r="E150" s="76"/>
      <c r="F150" s="76"/>
      <c r="G150" s="76"/>
      <c r="H150" s="44"/>
      <c r="I150" s="44"/>
      <c r="J150" s="1"/>
      <c r="K150" s="1"/>
      <c r="L150" s="1"/>
      <c r="S150" s="1"/>
    </row>
    <row r="151" spans="1:19">
      <c r="A151" s="98"/>
      <c r="B151" s="75"/>
      <c r="C151" s="75"/>
      <c r="D151" s="76"/>
      <c r="E151" s="76"/>
      <c r="F151" s="76"/>
      <c r="G151" s="76"/>
      <c r="H151" s="44"/>
      <c r="I151" s="44"/>
      <c r="J151" s="1"/>
      <c r="K151" s="1"/>
      <c r="L151" s="1"/>
      <c r="S151" s="1"/>
    </row>
    <row r="152" spans="1:19" ht="14.25">
      <c r="A152" s="99"/>
      <c r="B152" s="75"/>
      <c r="C152" s="75"/>
      <c r="D152" s="76"/>
      <c r="E152" s="76"/>
      <c r="F152" s="76"/>
      <c r="G152" s="76"/>
      <c r="H152" s="44"/>
      <c r="I152" s="44"/>
      <c r="J152" s="1"/>
      <c r="K152" s="1"/>
      <c r="L152" s="4"/>
      <c r="M152" s="4"/>
      <c r="N152" s="4"/>
      <c r="O152" s="4"/>
      <c r="P152" s="4"/>
      <c r="Q152" s="4"/>
      <c r="R152" s="1"/>
      <c r="S152" s="1"/>
    </row>
    <row r="153" spans="1:19" ht="18.75">
      <c r="A153" s="98"/>
      <c r="B153" s="75"/>
      <c r="C153" s="75"/>
      <c r="D153" s="76"/>
      <c r="E153" s="76"/>
      <c r="F153" s="76"/>
      <c r="G153" s="76"/>
      <c r="H153" s="44"/>
      <c r="I153" s="44"/>
      <c r="J153" s="1"/>
      <c r="K153" s="1"/>
      <c r="L153" s="130" t="s">
        <v>33</v>
      </c>
      <c r="M153" s="130"/>
      <c r="N153" s="130"/>
      <c r="O153" s="130" t="s">
        <v>73</v>
      </c>
      <c r="P153" s="130"/>
      <c r="Q153" s="27" t="s">
        <v>35</v>
      </c>
      <c r="R153" s="28">
        <f>O113-O111</f>
        <v>8.8888888888888795E-2</v>
      </c>
      <c r="S153" s="71">
        <f>R153/R154</f>
        <v>0.15999999999999986</v>
      </c>
    </row>
    <row r="154" spans="1:19" ht="15.75">
      <c r="A154" s="13"/>
      <c r="B154" s="11"/>
      <c r="C154" s="11"/>
      <c r="D154" s="59"/>
      <c r="E154" s="76"/>
      <c r="F154" s="76"/>
      <c r="G154" s="59"/>
      <c r="H154" s="18"/>
      <c r="I154" s="18"/>
      <c r="J154" s="1"/>
      <c r="K154" s="101"/>
      <c r="L154" s="130" t="s">
        <v>42</v>
      </c>
      <c r="M154" s="130"/>
      <c r="N154" s="130"/>
      <c r="O154" s="131" t="str">
        <f>S154</f>
        <v>9,090276 º</v>
      </c>
      <c r="P154" s="130"/>
      <c r="Q154" s="27"/>
      <c r="R154" s="28">
        <f>N113-N111</f>
        <v>0.55555555555555547</v>
      </c>
      <c r="S154" s="72" t="s">
        <v>74</v>
      </c>
    </row>
    <row r="155" spans="1:19" ht="14.25">
      <c r="A155" s="13"/>
      <c r="B155" s="11"/>
      <c r="C155" s="11"/>
      <c r="D155" s="59"/>
      <c r="E155" s="59"/>
      <c r="F155" s="59"/>
      <c r="G155" s="59"/>
      <c r="H155" s="3"/>
      <c r="I155" s="3"/>
      <c r="J155" s="1"/>
      <c r="K155" s="1"/>
      <c r="L155" s="79"/>
      <c r="M155" s="79"/>
      <c r="N155" s="79"/>
      <c r="O155" s="69"/>
      <c r="P155" s="79"/>
      <c r="Q155" s="27"/>
      <c r="R155" s="28"/>
      <c r="S155" s="72"/>
    </row>
    <row r="156" spans="1:19">
      <c r="B156" s="157" t="s">
        <v>43</v>
      </c>
      <c r="C156" s="157"/>
      <c r="D156" s="157"/>
      <c r="E156" s="157"/>
      <c r="F156" s="157"/>
      <c r="G156" s="157"/>
      <c r="H156" s="157"/>
      <c r="I156" s="157"/>
      <c r="J156" s="157"/>
      <c r="K156" s="157"/>
      <c r="L156" s="157"/>
      <c r="M156" s="157"/>
      <c r="N156" s="157"/>
      <c r="O156" s="157"/>
      <c r="P156" s="157"/>
      <c r="Q156" s="157"/>
      <c r="R156" s="157"/>
      <c r="S156" s="157"/>
    </row>
    <row r="157" spans="1:19">
      <c r="B157" s="167" t="s">
        <v>44</v>
      </c>
      <c r="C157" s="167"/>
      <c r="D157" s="167"/>
      <c r="E157" s="167"/>
      <c r="F157" s="167"/>
      <c r="G157" s="167"/>
      <c r="H157" s="167"/>
      <c r="I157" s="167"/>
      <c r="J157" s="167"/>
      <c r="K157" s="167"/>
      <c r="L157" s="167"/>
      <c r="M157" s="167"/>
      <c r="N157" s="167"/>
      <c r="O157" s="167"/>
      <c r="P157" s="167"/>
      <c r="Q157" s="167"/>
      <c r="R157" s="167"/>
      <c r="S157" s="167"/>
    </row>
    <row r="158" spans="1:19">
      <c r="B158" s="167" t="s">
        <v>45</v>
      </c>
      <c r="C158" s="167"/>
      <c r="D158" s="167"/>
      <c r="E158" s="167"/>
      <c r="F158" s="167"/>
      <c r="G158" s="167"/>
      <c r="H158" s="167"/>
      <c r="I158" s="167"/>
      <c r="J158" s="167"/>
      <c r="K158" s="167"/>
      <c r="L158" s="167"/>
      <c r="M158" s="167"/>
      <c r="N158" s="167"/>
      <c r="O158" s="167"/>
      <c r="P158" s="167"/>
      <c r="Q158" s="167"/>
      <c r="R158" s="167"/>
      <c r="S158" s="167"/>
    </row>
    <row r="159" spans="1:19">
      <c r="B159" s="167" t="s">
        <v>46</v>
      </c>
      <c r="C159" s="167"/>
      <c r="D159" s="167"/>
      <c r="E159" s="167"/>
      <c r="F159" s="167"/>
      <c r="G159" s="167"/>
      <c r="H159" s="167"/>
      <c r="I159" s="167"/>
      <c r="J159" s="167"/>
      <c r="K159" s="167"/>
      <c r="L159" s="167"/>
      <c r="M159" s="167"/>
      <c r="N159" s="167"/>
      <c r="O159" s="167"/>
      <c r="P159" s="167"/>
      <c r="Q159" s="167"/>
      <c r="R159" s="167"/>
      <c r="S159" s="167"/>
    </row>
    <row r="160" spans="1:19">
      <c r="B160" s="138" t="s">
        <v>47</v>
      </c>
      <c r="C160" s="138"/>
      <c r="D160" s="138"/>
      <c r="E160" s="159" t="s">
        <v>48</v>
      </c>
      <c r="F160" s="159"/>
      <c r="G160" s="159"/>
      <c r="H160" s="159"/>
      <c r="I160" s="159"/>
      <c r="J160" s="159"/>
      <c r="K160" s="159"/>
      <c r="L160" s="159"/>
      <c r="M160" s="159"/>
      <c r="N160" s="159"/>
      <c r="O160" s="159" t="s">
        <v>49</v>
      </c>
      <c r="P160" s="159"/>
      <c r="Q160" s="159"/>
      <c r="R160" s="159"/>
      <c r="S160" s="159"/>
    </row>
    <row r="161" spans="1:19">
      <c r="B161" s="146" t="s">
        <v>63</v>
      </c>
      <c r="C161" s="146"/>
      <c r="D161" s="146"/>
      <c r="E161" s="146"/>
      <c r="F161" s="146"/>
      <c r="G161" s="146"/>
      <c r="H161" s="146"/>
      <c r="I161" s="146"/>
      <c r="J161" s="146"/>
      <c r="K161" s="146"/>
      <c r="L161" s="146"/>
      <c r="M161" s="146"/>
      <c r="N161" s="146"/>
      <c r="O161" s="146"/>
      <c r="P161" s="146"/>
      <c r="Q161" s="146"/>
      <c r="R161" s="146"/>
      <c r="S161" s="146"/>
    </row>
    <row r="162" spans="1:19">
      <c r="B162" s="147" t="s">
        <v>50</v>
      </c>
      <c r="C162" s="147"/>
      <c r="D162" s="147"/>
      <c r="E162" s="147"/>
      <c r="F162" s="147"/>
      <c r="G162" s="147"/>
      <c r="H162" s="147"/>
      <c r="I162" s="147"/>
      <c r="J162" s="147"/>
      <c r="K162" s="147"/>
      <c r="L162" s="147"/>
      <c r="M162" s="147"/>
      <c r="N162" s="147"/>
      <c r="O162" s="147"/>
      <c r="P162" s="147"/>
      <c r="Q162" s="147"/>
      <c r="R162" s="147"/>
      <c r="S162" s="147"/>
    </row>
    <row r="163" spans="1:19">
      <c r="B163" s="164" t="s">
        <v>51</v>
      </c>
      <c r="C163" s="165"/>
      <c r="D163" s="165"/>
      <c r="E163" s="165"/>
      <c r="F163" s="165"/>
      <c r="G163" s="165"/>
      <c r="H163" s="165"/>
      <c r="I163" s="165"/>
      <c r="J163" s="165"/>
      <c r="K163" s="165"/>
      <c r="L163" s="165"/>
      <c r="M163" s="165"/>
      <c r="N163" s="165"/>
      <c r="O163" s="165"/>
      <c r="P163" s="165"/>
      <c r="Q163" s="165"/>
      <c r="R163" s="165"/>
      <c r="S163" s="166"/>
    </row>
    <row r="164" spans="1:19" ht="15">
      <c r="B164" s="151" t="s">
        <v>37</v>
      </c>
      <c r="C164" s="152"/>
      <c r="D164" s="152"/>
      <c r="E164" s="152"/>
      <c r="F164" s="152"/>
      <c r="G164" s="152"/>
      <c r="H164" s="152"/>
      <c r="I164" s="152"/>
      <c r="J164" s="152"/>
      <c r="K164" s="152"/>
      <c r="L164" s="152"/>
      <c r="M164" s="152"/>
      <c r="N164" s="152"/>
      <c r="O164" s="152"/>
      <c r="P164" s="152"/>
      <c r="Q164" s="152"/>
      <c r="R164" s="152"/>
      <c r="S164" s="153"/>
    </row>
    <row r="165" spans="1:19">
      <c r="B165" s="154" t="s">
        <v>65</v>
      </c>
      <c r="C165" s="155"/>
      <c r="D165" s="155"/>
      <c r="E165" s="155"/>
      <c r="F165" s="155"/>
      <c r="G165" s="155"/>
      <c r="H165" s="155"/>
      <c r="I165" s="155"/>
      <c r="J165" s="155"/>
      <c r="K165" s="155"/>
      <c r="L165" s="155"/>
      <c r="M165" s="156"/>
      <c r="N165" s="154" t="s">
        <v>52</v>
      </c>
      <c r="O165" s="155"/>
      <c r="P165" s="155"/>
      <c r="Q165" s="155"/>
      <c r="R165" s="155"/>
      <c r="S165" s="156"/>
    </row>
    <row r="166" spans="1:19">
      <c r="B166" s="154" t="s">
        <v>53</v>
      </c>
      <c r="C166" s="155"/>
      <c r="D166" s="155"/>
      <c r="E166" s="155"/>
      <c r="F166" s="155"/>
      <c r="G166" s="155"/>
      <c r="H166" s="155"/>
      <c r="I166" s="155"/>
      <c r="J166" s="155"/>
      <c r="K166" s="155"/>
      <c r="L166" s="156"/>
      <c r="M166" s="144" t="s">
        <v>54</v>
      </c>
      <c r="N166" s="144"/>
      <c r="O166" s="144"/>
      <c r="P166" s="144"/>
      <c r="Q166" s="144"/>
      <c r="R166" s="144"/>
      <c r="S166" s="144"/>
    </row>
    <row r="167" spans="1:19">
      <c r="B167" s="144" t="s">
        <v>55</v>
      </c>
      <c r="C167" s="144"/>
      <c r="D167" s="144"/>
      <c r="E167" s="144"/>
      <c r="F167" s="144"/>
      <c r="G167" s="145" t="s">
        <v>56</v>
      </c>
      <c r="H167" s="145"/>
      <c r="I167" s="145"/>
      <c r="J167" s="145"/>
      <c r="K167" s="145"/>
      <c r="L167" s="145"/>
      <c r="M167" s="145" t="s">
        <v>57</v>
      </c>
      <c r="N167" s="145"/>
      <c r="O167" s="145"/>
      <c r="P167" s="145"/>
      <c r="Q167" s="145"/>
      <c r="R167" s="145"/>
      <c r="S167" s="145"/>
    </row>
    <row r="168" spans="1:19">
      <c r="B168" s="144" t="s">
        <v>58</v>
      </c>
      <c r="C168" s="144"/>
      <c r="D168" s="144"/>
      <c r="E168" s="144"/>
      <c r="F168" s="144" t="s">
        <v>59</v>
      </c>
      <c r="G168" s="144"/>
      <c r="H168" s="144"/>
      <c r="I168" s="144"/>
      <c r="J168" s="144"/>
      <c r="K168" s="144"/>
      <c r="L168" s="144"/>
      <c r="M168" s="144" t="s">
        <v>60</v>
      </c>
      <c r="N168" s="144"/>
      <c r="O168" s="144"/>
      <c r="P168" s="144"/>
      <c r="Q168" s="144"/>
      <c r="R168" s="144"/>
      <c r="S168" s="144"/>
    </row>
    <row r="169" spans="1:19">
      <c r="B169" s="144" t="s">
        <v>70</v>
      </c>
      <c r="C169" s="144"/>
      <c r="D169" s="144"/>
      <c r="E169" s="144"/>
      <c r="F169" s="144"/>
      <c r="G169" s="144"/>
      <c r="H169" s="144"/>
      <c r="I169" s="144"/>
      <c r="J169" s="144"/>
      <c r="K169" s="144"/>
      <c r="L169" s="144"/>
      <c r="M169" s="144" t="s">
        <v>79</v>
      </c>
      <c r="N169" s="144"/>
      <c r="O169" s="144"/>
      <c r="P169" s="144"/>
      <c r="Q169" s="144"/>
      <c r="R169" s="144"/>
      <c r="S169" s="144"/>
    </row>
    <row r="170" spans="1:19">
      <c r="B170" s="112" t="s">
        <v>61</v>
      </c>
      <c r="C170" s="135" t="s">
        <v>72</v>
      </c>
      <c r="D170" s="136"/>
      <c r="E170" s="136"/>
      <c r="F170" s="136"/>
      <c r="G170" s="136"/>
      <c r="H170" s="137"/>
      <c r="I170" s="138" t="s">
        <v>62</v>
      </c>
      <c r="J170" s="138"/>
      <c r="K170" s="138"/>
      <c r="L170" s="139" t="s">
        <v>77</v>
      </c>
      <c r="M170" s="139"/>
      <c r="N170" s="139"/>
    </row>
    <row r="171" spans="1:19">
      <c r="A171" s="1"/>
      <c r="B171" s="1"/>
      <c r="C171" s="1"/>
      <c r="D171" s="1"/>
      <c r="E171" s="1"/>
      <c r="F171" s="1"/>
      <c r="G171" s="1"/>
      <c r="H171" s="1"/>
      <c r="I171" s="19"/>
      <c r="J171" s="19"/>
      <c r="K171" s="1"/>
      <c r="L171" s="140" t="s">
        <v>78</v>
      </c>
      <c r="M171" s="140"/>
      <c r="N171" s="140"/>
      <c r="O171" s="109"/>
      <c r="P171" s="109"/>
      <c r="Q171" s="19"/>
      <c r="R171" s="19"/>
      <c r="S171" s="19"/>
    </row>
    <row r="172" spans="1:19">
      <c r="A172" s="19" t="s">
        <v>34</v>
      </c>
      <c r="B172" s="141" t="s">
        <v>9</v>
      </c>
      <c r="C172" s="141"/>
      <c r="D172" s="141"/>
      <c r="E172" s="141"/>
      <c r="F172" s="141"/>
      <c r="G172" s="19"/>
      <c r="H172" s="163" t="s">
        <v>10</v>
      </c>
      <c r="I172" s="163"/>
      <c r="J172" s="65"/>
      <c r="K172" s="19" t="s">
        <v>34</v>
      </c>
      <c r="L172" s="141" t="s">
        <v>9</v>
      </c>
      <c r="M172" s="141"/>
      <c r="N172" s="141"/>
      <c r="O172" s="141"/>
      <c r="P172" s="141"/>
      <c r="Q172" s="19"/>
      <c r="R172" s="142" t="s">
        <v>10</v>
      </c>
      <c r="S172" s="143"/>
    </row>
    <row r="173" spans="1:19" ht="15.75">
      <c r="A173" s="19">
        <v>1</v>
      </c>
      <c r="B173" s="40" t="s">
        <v>11</v>
      </c>
      <c r="C173" s="106">
        <v>6</v>
      </c>
      <c r="D173" s="162" t="s">
        <v>41</v>
      </c>
      <c r="E173" s="132"/>
      <c r="F173" s="67">
        <f>I174</f>
        <v>175.9</v>
      </c>
      <c r="G173" s="19"/>
      <c r="H173" s="41" t="s">
        <v>38</v>
      </c>
      <c r="I173" s="114">
        <v>212.3</v>
      </c>
      <c r="J173" s="66"/>
      <c r="K173" s="19">
        <v>2</v>
      </c>
      <c r="L173" s="40" t="s">
        <v>11</v>
      </c>
      <c r="M173" s="106">
        <v>6</v>
      </c>
      <c r="N173" s="162" t="s">
        <v>41</v>
      </c>
      <c r="O173" s="132"/>
      <c r="P173" s="67">
        <v>191.2</v>
      </c>
      <c r="Q173" s="19"/>
      <c r="R173" s="41" t="s">
        <v>38</v>
      </c>
      <c r="S173" s="115">
        <v>214</v>
      </c>
    </row>
    <row r="174" spans="1:19" ht="15.75">
      <c r="A174" s="1"/>
      <c r="B174" s="40" t="s">
        <v>13</v>
      </c>
      <c r="C174" s="106">
        <v>36</v>
      </c>
      <c r="D174" s="132" t="s">
        <v>14</v>
      </c>
      <c r="E174" s="132"/>
      <c r="F174" s="106">
        <v>10.15</v>
      </c>
      <c r="G174" s="3"/>
      <c r="H174" s="41" t="s">
        <v>39</v>
      </c>
      <c r="I174" s="114">
        <v>175.9</v>
      </c>
      <c r="J174" s="66"/>
      <c r="K174" s="3"/>
      <c r="L174" s="40" t="s">
        <v>13</v>
      </c>
      <c r="M174" s="106">
        <v>36</v>
      </c>
      <c r="N174" s="133" t="s">
        <v>14</v>
      </c>
      <c r="O174" s="134"/>
      <c r="P174" s="106">
        <v>20.149999999999999</v>
      </c>
      <c r="Q174" s="3"/>
      <c r="R174" s="41" t="s">
        <v>39</v>
      </c>
      <c r="S174" s="115">
        <v>175.7</v>
      </c>
    </row>
    <row r="175" spans="1:19">
      <c r="A175" s="1"/>
      <c r="B175" s="40" t="s">
        <v>15</v>
      </c>
      <c r="C175" s="106">
        <v>3</v>
      </c>
      <c r="D175" s="132" t="s">
        <v>16</v>
      </c>
      <c r="E175" s="132"/>
      <c r="F175" s="102">
        <f>F174/C174</f>
        <v>0.28194444444444444</v>
      </c>
      <c r="G175" s="3"/>
      <c r="H175" s="2"/>
      <c r="I175" s="15"/>
      <c r="J175" s="37"/>
      <c r="K175" s="3"/>
      <c r="L175" s="40" t="s">
        <v>15</v>
      </c>
      <c r="M175" s="106">
        <v>3</v>
      </c>
      <c r="N175" s="133" t="s">
        <v>16</v>
      </c>
      <c r="O175" s="134"/>
      <c r="P175" s="102">
        <f>P174/M174</f>
        <v>0.55972222222222223</v>
      </c>
      <c r="Q175" s="3"/>
      <c r="R175" s="2"/>
      <c r="S175" s="15"/>
    </row>
    <row r="176" spans="1:19" ht="13.5">
      <c r="A176" s="1"/>
      <c r="B176" s="40" t="s">
        <v>17</v>
      </c>
      <c r="C176" s="43">
        <f>C174*C175</f>
        <v>108</v>
      </c>
      <c r="D176" s="132" t="s">
        <v>18</v>
      </c>
      <c r="E176" s="132"/>
      <c r="F176" s="103">
        <f>C177/C176</f>
        <v>1.9657407407407408</v>
      </c>
      <c r="G176" s="44"/>
      <c r="H176" s="45" t="s">
        <v>19</v>
      </c>
      <c r="I176" s="104">
        <f>((I173-I174)/I174)*100</f>
        <v>20.693575895395114</v>
      </c>
      <c r="J176" s="61"/>
      <c r="K176" s="3"/>
      <c r="L176" s="40" t="s">
        <v>17</v>
      </c>
      <c r="M176" s="43">
        <f>M174*M175</f>
        <v>108</v>
      </c>
      <c r="N176" s="133" t="s">
        <v>18</v>
      </c>
      <c r="O176" s="134"/>
      <c r="P176" s="103">
        <f>M177/M176</f>
        <v>1.9814814814814814</v>
      </c>
      <c r="Q176" s="44"/>
      <c r="R176" s="45" t="s">
        <v>19</v>
      </c>
      <c r="S176" s="104">
        <f>((S173-S174)/S174)*100</f>
        <v>21.798520204894714</v>
      </c>
    </row>
    <row r="177" spans="1:19">
      <c r="A177" s="1"/>
      <c r="B177" s="82" t="s">
        <v>40</v>
      </c>
      <c r="C177" s="47">
        <f>I173</f>
        <v>212.3</v>
      </c>
      <c r="D177" s="160" t="s">
        <v>21</v>
      </c>
      <c r="E177" s="161"/>
      <c r="F177" s="103">
        <f>F173/C176</f>
        <v>1.6287037037037038</v>
      </c>
      <c r="G177" s="68" t="s">
        <v>25</v>
      </c>
      <c r="H177" s="60"/>
      <c r="I177" s="60"/>
      <c r="J177" s="62"/>
      <c r="K177" s="3"/>
      <c r="L177" s="46" t="s">
        <v>20</v>
      </c>
      <c r="M177" s="47">
        <f>S173</f>
        <v>214</v>
      </c>
      <c r="N177" s="133" t="s">
        <v>21</v>
      </c>
      <c r="O177" s="134"/>
      <c r="P177" s="105">
        <f>P173/M176</f>
        <v>1.7703703703703704</v>
      </c>
      <c r="Q177" s="60"/>
      <c r="R177" s="60"/>
      <c r="S177" s="60"/>
    </row>
    <row r="178" spans="1:19">
      <c r="A178" s="20" t="s">
        <v>0</v>
      </c>
      <c r="B178" s="48" t="s">
        <v>1</v>
      </c>
      <c r="C178" s="48" t="s">
        <v>1</v>
      </c>
      <c r="D178" s="48" t="s">
        <v>2</v>
      </c>
      <c r="E178" s="48" t="s">
        <v>3</v>
      </c>
      <c r="F178" s="48" t="s">
        <v>3</v>
      </c>
      <c r="G178" s="106" t="s">
        <v>4</v>
      </c>
      <c r="H178" s="79"/>
      <c r="I178" s="3"/>
      <c r="J178" s="3"/>
      <c r="K178" s="33" t="s">
        <v>0</v>
      </c>
      <c r="L178" s="48" t="s">
        <v>1</v>
      </c>
      <c r="M178" s="48" t="s">
        <v>1</v>
      </c>
      <c r="N178" s="48" t="s">
        <v>2</v>
      </c>
      <c r="O178" s="48" t="s">
        <v>3</v>
      </c>
      <c r="P178" s="48" t="s">
        <v>3</v>
      </c>
      <c r="Q178" s="106" t="s">
        <v>4</v>
      </c>
      <c r="R178" s="79"/>
      <c r="S178" s="3"/>
    </row>
    <row r="179" spans="1:19">
      <c r="A179" s="6" t="s">
        <v>5</v>
      </c>
      <c r="B179" s="49" t="s">
        <v>6</v>
      </c>
      <c r="C179" s="49" t="s">
        <v>7</v>
      </c>
      <c r="D179" s="49" t="s">
        <v>22</v>
      </c>
      <c r="E179" s="49" t="s">
        <v>23</v>
      </c>
      <c r="F179" s="49" t="s">
        <v>24</v>
      </c>
      <c r="G179" s="50" t="s">
        <v>8</v>
      </c>
      <c r="H179" s="113" t="s">
        <v>36</v>
      </c>
      <c r="I179" s="77">
        <v>2.5</v>
      </c>
      <c r="J179" s="64"/>
      <c r="K179" s="30" t="s">
        <v>5</v>
      </c>
      <c r="L179" s="49" t="s">
        <v>6</v>
      </c>
      <c r="M179" s="49" t="s">
        <v>7</v>
      </c>
      <c r="N179" s="49" t="s">
        <v>22</v>
      </c>
      <c r="O179" s="49" t="s">
        <v>23</v>
      </c>
      <c r="P179" s="49" t="s">
        <v>24</v>
      </c>
      <c r="Q179" s="50" t="s">
        <v>8</v>
      </c>
      <c r="R179" s="113" t="s">
        <v>36</v>
      </c>
      <c r="S179" s="51">
        <f>I179</f>
        <v>2.5</v>
      </c>
    </row>
    <row r="180" spans="1:19">
      <c r="A180" s="118">
        <v>0</v>
      </c>
      <c r="B180" s="119">
        <v>0</v>
      </c>
      <c r="C180" s="119">
        <v>-2</v>
      </c>
      <c r="D180" s="52">
        <f t="shared" ref="D180:D197" si="14">2.166+(A180*0.08)</f>
        <v>2.1659999999999999</v>
      </c>
      <c r="E180" s="52">
        <f>F174/C174</f>
        <v>0.28194444444444444</v>
      </c>
      <c r="F180" s="52">
        <f>D180/C174</f>
        <v>6.0166666666666667E-2</v>
      </c>
      <c r="G180" s="52">
        <f t="shared" ref="G180:G197" si="15">(F180/E180)</f>
        <v>0.21339901477832512</v>
      </c>
      <c r="H180" s="3"/>
      <c r="I180" s="25"/>
      <c r="J180" s="3"/>
      <c r="K180" s="118">
        <v>0</v>
      </c>
      <c r="L180" s="119">
        <v>0</v>
      </c>
      <c r="M180" s="119">
        <v>-3</v>
      </c>
      <c r="N180" s="52">
        <f t="shared" ref="N180:N197" si="16">2.166+(K180*0.08)</f>
        <v>2.1659999999999999</v>
      </c>
      <c r="O180" s="52">
        <f>P174/M174</f>
        <v>0.55972222222222223</v>
      </c>
      <c r="P180" s="52">
        <f>N180/M174</f>
        <v>6.0166666666666667E-2</v>
      </c>
      <c r="Q180" s="52">
        <f t="shared" ref="Q180:Q197" si="17">(P180/O180)</f>
        <v>0.10749379652605459</v>
      </c>
      <c r="R180" s="3"/>
      <c r="S180" s="25"/>
    </row>
    <row r="181" spans="1:19">
      <c r="A181" s="120">
        <v>120</v>
      </c>
      <c r="B181" s="121">
        <v>10</v>
      </c>
      <c r="C181" s="119">
        <v>-2</v>
      </c>
      <c r="D181" s="53">
        <f t="shared" si="14"/>
        <v>11.766</v>
      </c>
      <c r="E181" s="53">
        <f>F174/C174</f>
        <v>0.28194444444444444</v>
      </c>
      <c r="F181" s="53">
        <f>D181/C174</f>
        <v>0.32683333333333331</v>
      </c>
      <c r="G181" s="53">
        <f t="shared" si="15"/>
        <v>1.1592118226600985</v>
      </c>
      <c r="H181" s="3"/>
      <c r="I181" s="3"/>
      <c r="J181" s="3"/>
      <c r="K181" s="120">
        <v>20</v>
      </c>
      <c r="L181" s="121">
        <v>10</v>
      </c>
      <c r="M181" s="119">
        <v>-3</v>
      </c>
      <c r="N181" s="53">
        <f t="shared" si="16"/>
        <v>3.766</v>
      </c>
      <c r="O181" s="53">
        <f>P174/M174</f>
        <v>0.55972222222222223</v>
      </c>
      <c r="P181" s="53">
        <f>N181/M174</f>
        <v>0.10461111111111111</v>
      </c>
      <c r="Q181" s="53">
        <f t="shared" si="17"/>
        <v>0.18689826302729529</v>
      </c>
      <c r="R181" s="3"/>
      <c r="S181" s="3"/>
    </row>
    <row r="182" spans="1:19">
      <c r="A182" s="120">
        <v>162</v>
      </c>
      <c r="B182" s="121">
        <v>20</v>
      </c>
      <c r="C182" s="119">
        <v>-2</v>
      </c>
      <c r="D182" s="53">
        <f t="shared" si="14"/>
        <v>15.126000000000001</v>
      </c>
      <c r="E182" s="53">
        <f>F174/C174</f>
        <v>0.28194444444444444</v>
      </c>
      <c r="F182" s="53">
        <f>D182/C174</f>
        <v>0.42016666666666669</v>
      </c>
      <c r="G182" s="53">
        <f t="shared" si="15"/>
        <v>1.4902463054187194</v>
      </c>
      <c r="H182" s="3"/>
      <c r="I182" s="3"/>
      <c r="J182" s="3"/>
      <c r="K182" s="120">
        <v>72</v>
      </c>
      <c r="L182" s="121">
        <v>20</v>
      </c>
      <c r="M182" s="119">
        <v>-3</v>
      </c>
      <c r="N182" s="53">
        <f t="shared" si="16"/>
        <v>7.9260000000000002</v>
      </c>
      <c r="O182" s="53">
        <f>P174/M174</f>
        <v>0.55972222222222223</v>
      </c>
      <c r="P182" s="53">
        <f>N182/M174</f>
        <v>0.22016666666666668</v>
      </c>
      <c r="Q182" s="53">
        <f t="shared" si="17"/>
        <v>0.39334987593052112</v>
      </c>
      <c r="R182" s="3"/>
      <c r="S182" s="3"/>
    </row>
    <row r="183" spans="1:19">
      <c r="A183" s="120">
        <v>198</v>
      </c>
      <c r="B183" s="121">
        <v>30</v>
      </c>
      <c r="C183" s="119">
        <v>-2</v>
      </c>
      <c r="D183" s="53">
        <f t="shared" si="14"/>
        <v>18.006</v>
      </c>
      <c r="E183" s="53">
        <f>F174/C174</f>
        <v>0.28194444444444444</v>
      </c>
      <c r="F183" s="53">
        <f>D183/C174</f>
        <v>0.50016666666666665</v>
      </c>
      <c r="G183" s="53">
        <f t="shared" si="15"/>
        <v>1.7739901477832511</v>
      </c>
      <c r="H183" s="3"/>
      <c r="I183" s="3"/>
      <c r="J183" s="3"/>
      <c r="K183" s="120">
        <v>128</v>
      </c>
      <c r="L183" s="121">
        <v>30</v>
      </c>
      <c r="M183" s="119">
        <v>-1</v>
      </c>
      <c r="N183" s="53">
        <f t="shared" si="16"/>
        <v>12.406000000000001</v>
      </c>
      <c r="O183" s="53">
        <f>P174/M174</f>
        <v>0.55972222222222223</v>
      </c>
      <c r="P183" s="53">
        <f>N183/M174</f>
        <v>0.34461111111111115</v>
      </c>
      <c r="Q183" s="53">
        <f t="shared" si="17"/>
        <v>0.61568238213399507</v>
      </c>
      <c r="R183" s="3"/>
      <c r="S183" s="3"/>
    </row>
    <row r="184" spans="1:19">
      <c r="A184" s="120">
        <v>212</v>
      </c>
      <c r="B184" s="121">
        <v>40</v>
      </c>
      <c r="C184" s="119">
        <v>-2</v>
      </c>
      <c r="D184" s="53">
        <f t="shared" si="14"/>
        <v>19.126000000000001</v>
      </c>
      <c r="E184" s="53">
        <f>F174/C174</f>
        <v>0.28194444444444444</v>
      </c>
      <c r="F184" s="53">
        <f>D184/C174</f>
        <v>0.53127777777777785</v>
      </c>
      <c r="G184" s="53">
        <f t="shared" si="15"/>
        <v>1.8843349753694585</v>
      </c>
      <c r="H184" s="3"/>
      <c r="I184" s="3"/>
      <c r="J184" s="3"/>
      <c r="K184" s="120">
        <v>163</v>
      </c>
      <c r="L184" s="121">
        <v>40</v>
      </c>
      <c r="M184" s="119">
        <v>-1</v>
      </c>
      <c r="N184" s="53">
        <f t="shared" si="16"/>
        <v>15.206000000000001</v>
      </c>
      <c r="O184" s="53">
        <f>P174/M174</f>
        <v>0.55972222222222223</v>
      </c>
      <c r="P184" s="53">
        <f>N184/M174</f>
        <v>0.42238888888888892</v>
      </c>
      <c r="Q184" s="53">
        <f t="shared" si="17"/>
        <v>0.75464019851116626</v>
      </c>
      <c r="R184" s="3"/>
      <c r="S184" s="3"/>
    </row>
    <row r="185" spans="1:19">
      <c r="A185" s="120">
        <v>251</v>
      </c>
      <c r="B185" s="121">
        <v>60</v>
      </c>
      <c r="C185" s="119">
        <v>-2</v>
      </c>
      <c r="D185" s="53">
        <f t="shared" si="14"/>
        <v>22.246000000000002</v>
      </c>
      <c r="E185" s="53">
        <f>F174/C174</f>
        <v>0.28194444444444444</v>
      </c>
      <c r="F185" s="53">
        <f>D185/C174</f>
        <v>0.61794444444444452</v>
      </c>
      <c r="G185" s="53">
        <f t="shared" si="15"/>
        <v>2.1917241379310348</v>
      </c>
      <c r="H185" s="3"/>
      <c r="I185" s="3"/>
      <c r="J185" s="3"/>
      <c r="K185" s="120">
        <v>212</v>
      </c>
      <c r="L185" s="121">
        <v>60</v>
      </c>
      <c r="M185" s="119">
        <v>-1</v>
      </c>
      <c r="N185" s="53">
        <f t="shared" si="16"/>
        <v>19.126000000000001</v>
      </c>
      <c r="O185" s="53">
        <f>P174/M174</f>
        <v>0.55972222222222223</v>
      </c>
      <c r="P185" s="53">
        <f>N185/M174</f>
        <v>0.53127777777777785</v>
      </c>
      <c r="Q185" s="53">
        <f t="shared" si="17"/>
        <v>0.94918114143920607</v>
      </c>
      <c r="R185" s="3"/>
      <c r="S185" s="3"/>
    </row>
    <row r="186" spans="1:19">
      <c r="A186" s="120">
        <v>292</v>
      </c>
      <c r="B186" s="121">
        <v>80</v>
      </c>
      <c r="C186" s="119">
        <v>-3</v>
      </c>
      <c r="D186" s="53">
        <f t="shared" si="14"/>
        <v>25.526</v>
      </c>
      <c r="E186" s="53">
        <f>F174/C174</f>
        <v>0.28194444444444444</v>
      </c>
      <c r="F186" s="53">
        <f>D186/C174</f>
        <v>0.70905555555555555</v>
      </c>
      <c r="G186" s="53">
        <f t="shared" si="15"/>
        <v>2.5148768472906404</v>
      </c>
      <c r="H186" s="3"/>
      <c r="I186" s="3"/>
      <c r="J186" s="3"/>
      <c r="K186" s="120">
        <v>268</v>
      </c>
      <c r="L186" s="121">
        <v>80</v>
      </c>
      <c r="M186" s="119">
        <v>-1</v>
      </c>
      <c r="N186" s="53">
        <f t="shared" si="16"/>
        <v>23.606000000000002</v>
      </c>
      <c r="O186" s="53">
        <f>P174/M174</f>
        <v>0.55972222222222223</v>
      </c>
      <c r="P186" s="53">
        <f>N186/M174</f>
        <v>0.65572222222222232</v>
      </c>
      <c r="Q186" s="53">
        <f t="shared" si="17"/>
        <v>1.17151364764268</v>
      </c>
      <c r="R186" s="3"/>
      <c r="S186" s="3"/>
    </row>
    <row r="187" spans="1:19">
      <c r="A187" s="120">
        <v>332</v>
      </c>
      <c r="B187" s="121">
        <v>100</v>
      </c>
      <c r="C187" s="119">
        <v>-3</v>
      </c>
      <c r="D187" s="53">
        <f t="shared" si="14"/>
        <v>28.726000000000003</v>
      </c>
      <c r="E187" s="53">
        <f>F174/C174</f>
        <v>0.28194444444444444</v>
      </c>
      <c r="F187" s="53">
        <f>D187/C174</f>
        <v>0.79794444444444457</v>
      </c>
      <c r="G187" s="53">
        <f t="shared" si="15"/>
        <v>2.8301477832512321</v>
      </c>
      <c r="H187" s="3"/>
      <c r="I187" s="3"/>
      <c r="J187" s="3"/>
      <c r="K187" s="120">
        <v>302</v>
      </c>
      <c r="L187" s="121">
        <v>100</v>
      </c>
      <c r="M187" s="119">
        <v>-1</v>
      </c>
      <c r="N187" s="53">
        <f t="shared" si="16"/>
        <v>26.326000000000001</v>
      </c>
      <c r="O187" s="53">
        <f>P174/M174</f>
        <v>0.55972222222222223</v>
      </c>
      <c r="P187" s="53">
        <f>N187/M174</f>
        <v>0.7312777777777778</v>
      </c>
      <c r="Q187" s="53">
        <f t="shared" si="17"/>
        <v>1.3065012406947891</v>
      </c>
      <c r="R187" s="3"/>
      <c r="S187" s="3"/>
    </row>
    <row r="188" spans="1:19">
      <c r="A188" s="120">
        <v>412</v>
      </c>
      <c r="B188" s="121">
        <v>140</v>
      </c>
      <c r="C188" s="119">
        <v>-3</v>
      </c>
      <c r="D188" s="53">
        <f t="shared" si="14"/>
        <v>35.125999999999998</v>
      </c>
      <c r="E188" s="53">
        <f>F174/C174</f>
        <v>0.28194444444444444</v>
      </c>
      <c r="F188" s="53">
        <f>D188/C174</f>
        <v>0.97572222222222216</v>
      </c>
      <c r="G188" s="53">
        <f t="shared" si="15"/>
        <v>3.4606896551724136</v>
      </c>
      <c r="H188" s="3"/>
      <c r="I188" s="3"/>
      <c r="J188" s="16"/>
      <c r="K188" s="120">
        <v>370</v>
      </c>
      <c r="L188" s="121">
        <v>140</v>
      </c>
      <c r="M188" s="119">
        <v>-2</v>
      </c>
      <c r="N188" s="53">
        <f t="shared" si="16"/>
        <v>31.766000000000002</v>
      </c>
      <c r="O188" s="53">
        <f>P174/M174</f>
        <v>0.55972222222222223</v>
      </c>
      <c r="P188" s="53">
        <f>N188/M174</f>
        <v>0.88238888888888889</v>
      </c>
      <c r="Q188" s="53">
        <f t="shared" si="17"/>
        <v>1.5764764267990075</v>
      </c>
      <c r="R188" s="3"/>
      <c r="S188" s="3"/>
    </row>
    <row r="189" spans="1:19">
      <c r="A189" s="120">
        <v>462</v>
      </c>
      <c r="B189" s="121">
        <v>180</v>
      </c>
      <c r="C189" s="119">
        <v>-3</v>
      </c>
      <c r="D189" s="53">
        <f t="shared" si="14"/>
        <v>39.125999999999998</v>
      </c>
      <c r="E189" s="53">
        <f>F174/C174</f>
        <v>0.28194444444444444</v>
      </c>
      <c r="F189" s="53">
        <f>D189/C174</f>
        <v>1.0868333333333333</v>
      </c>
      <c r="G189" s="53">
        <f t="shared" si="15"/>
        <v>3.8547783251231529</v>
      </c>
      <c r="H189" s="3"/>
      <c r="I189" s="3"/>
      <c r="J189" s="3"/>
      <c r="K189" s="120">
        <v>420</v>
      </c>
      <c r="L189" s="121">
        <v>180</v>
      </c>
      <c r="M189" s="119">
        <v>-2</v>
      </c>
      <c r="N189" s="53">
        <f t="shared" si="16"/>
        <v>35.765999999999998</v>
      </c>
      <c r="O189" s="53">
        <f>P174/M174</f>
        <v>0.55972222222222223</v>
      </c>
      <c r="P189" s="53">
        <f>N189/M174</f>
        <v>0.99349999999999994</v>
      </c>
      <c r="Q189" s="53">
        <f t="shared" si="17"/>
        <v>1.7749875930521091</v>
      </c>
      <c r="R189" s="3"/>
      <c r="S189" s="3"/>
    </row>
    <row r="190" spans="1:19">
      <c r="A190" s="120">
        <v>512</v>
      </c>
      <c r="B190" s="121">
        <v>220</v>
      </c>
      <c r="C190" s="119">
        <v>-4</v>
      </c>
      <c r="D190" s="53">
        <f t="shared" si="14"/>
        <v>43.125999999999998</v>
      </c>
      <c r="E190" s="53">
        <f>F174/C174</f>
        <v>0.28194444444444444</v>
      </c>
      <c r="F190" s="53">
        <f>D190/C174</f>
        <v>1.1979444444444445</v>
      </c>
      <c r="G190" s="53">
        <f t="shared" si="15"/>
        <v>4.2488669950738922</v>
      </c>
      <c r="H190" s="3"/>
      <c r="I190" s="3"/>
      <c r="J190" s="3"/>
      <c r="K190" s="120">
        <v>570</v>
      </c>
      <c r="L190" s="121">
        <v>220</v>
      </c>
      <c r="M190" s="119">
        <v>-2</v>
      </c>
      <c r="N190" s="53">
        <f t="shared" si="16"/>
        <v>47.765999999999998</v>
      </c>
      <c r="O190" s="53">
        <f>P174/M174</f>
        <v>0.55972222222222223</v>
      </c>
      <c r="P190" s="53">
        <f>N190/M174</f>
        <v>1.3268333333333333</v>
      </c>
      <c r="Q190" s="53">
        <f t="shared" si="17"/>
        <v>2.3705210918114141</v>
      </c>
      <c r="R190" s="3"/>
      <c r="S190" s="3"/>
    </row>
    <row r="191" spans="1:19">
      <c r="A191" s="120">
        <v>558</v>
      </c>
      <c r="B191" s="121">
        <v>280</v>
      </c>
      <c r="C191" s="119">
        <v>-4</v>
      </c>
      <c r="D191" s="53">
        <f t="shared" si="14"/>
        <v>46.805999999999997</v>
      </c>
      <c r="E191" s="53">
        <f>F174/C174</f>
        <v>0.28194444444444444</v>
      </c>
      <c r="F191" s="53">
        <f>D191/C174</f>
        <v>1.3001666666666667</v>
      </c>
      <c r="G191" s="53">
        <f t="shared" si="15"/>
        <v>4.6114285714285712</v>
      </c>
      <c r="H191" s="3"/>
      <c r="I191" s="3"/>
      <c r="J191" s="3"/>
      <c r="K191" s="120">
        <v>640</v>
      </c>
      <c r="L191" s="121">
        <v>280</v>
      </c>
      <c r="M191" s="119">
        <v>-1</v>
      </c>
      <c r="N191" s="53">
        <f t="shared" si="16"/>
        <v>53.366</v>
      </c>
      <c r="O191" s="53">
        <f>P174/M174</f>
        <v>0.55972222222222223</v>
      </c>
      <c r="P191" s="53">
        <f>N191/M174</f>
        <v>1.482388888888889</v>
      </c>
      <c r="Q191" s="53">
        <f t="shared" si="17"/>
        <v>2.648436724565757</v>
      </c>
      <c r="R191" s="3"/>
      <c r="S191" s="3"/>
    </row>
    <row r="192" spans="1:19">
      <c r="A192" s="120">
        <v>570</v>
      </c>
      <c r="B192" s="121">
        <v>300</v>
      </c>
      <c r="C192" s="119">
        <v>-4</v>
      </c>
      <c r="D192" s="53">
        <f t="shared" si="14"/>
        <v>47.765999999999998</v>
      </c>
      <c r="E192" s="53">
        <f>F174/C174</f>
        <v>0.28194444444444444</v>
      </c>
      <c r="F192" s="53">
        <f>D192/C174</f>
        <v>1.3268333333333333</v>
      </c>
      <c r="G192" s="53">
        <f t="shared" si="15"/>
        <v>4.7060098522167486</v>
      </c>
      <c r="H192" s="3"/>
      <c r="I192" s="3"/>
      <c r="J192" s="3"/>
      <c r="K192" s="120">
        <v>668</v>
      </c>
      <c r="L192" s="121">
        <v>300</v>
      </c>
      <c r="M192" s="119">
        <v>-4</v>
      </c>
      <c r="N192" s="53">
        <f t="shared" si="16"/>
        <v>55.605999999999995</v>
      </c>
      <c r="O192" s="53">
        <f>P174/M174</f>
        <v>0.55972222222222223</v>
      </c>
      <c r="P192" s="53">
        <f>N192/M174</f>
        <v>1.5446111111111109</v>
      </c>
      <c r="Q192" s="53">
        <f t="shared" si="17"/>
        <v>2.7596029776674933</v>
      </c>
      <c r="R192" s="3"/>
      <c r="S192" s="3"/>
    </row>
    <row r="193" spans="1:19">
      <c r="A193" s="120">
        <v>592</v>
      </c>
      <c r="B193" s="121">
        <v>350</v>
      </c>
      <c r="C193" s="119">
        <v>-4</v>
      </c>
      <c r="D193" s="53">
        <f t="shared" si="14"/>
        <v>49.525999999999996</v>
      </c>
      <c r="E193" s="53">
        <f>F174/C174</f>
        <v>0.28194444444444444</v>
      </c>
      <c r="F193" s="53">
        <f>D193/C174</f>
        <v>1.3757222222222221</v>
      </c>
      <c r="G193" s="53">
        <f t="shared" si="15"/>
        <v>4.8794088669950737</v>
      </c>
      <c r="H193" s="3"/>
      <c r="I193" s="3"/>
      <c r="J193" s="3"/>
      <c r="K193" s="120">
        <v>706</v>
      </c>
      <c r="L193" s="121">
        <v>350</v>
      </c>
      <c r="M193" s="119">
        <v>-4</v>
      </c>
      <c r="N193" s="53">
        <f t="shared" si="16"/>
        <v>58.646000000000001</v>
      </c>
      <c r="O193" s="53">
        <f>P174/M174</f>
        <v>0.55972222222222223</v>
      </c>
      <c r="P193" s="53">
        <f>N193/M174</f>
        <v>1.6290555555555555</v>
      </c>
      <c r="Q193" s="53">
        <f t="shared" si="17"/>
        <v>2.9104714640198508</v>
      </c>
      <c r="R193" s="3"/>
      <c r="S193" s="3"/>
    </row>
    <row r="194" spans="1:19">
      <c r="A194" s="120">
        <v>634</v>
      </c>
      <c r="B194" s="121">
        <v>400</v>
      </c>
      <c r="C194" s="119">
        <v>-6</v>
      </c>
      <c r="D194" s="110">
        <f t="shared" si="14"/>
        <v>52.885999999999996</v>
      </c>
      <c r="E194" s="110">
        <f>F174/C174</f>
        <v>0.28194444444444444</v>
      </c>
      <c r="F194" s="110">
        <f>D194/C174</f>
        <v>1.4690555555555553</v>
      </c>
      <c r="G194" s="110">
        <f t="shared" si="15"/>
        <v>5.2104433497536942</v>
      </c>
      <c r="H194" s="3"/>
      <c r="I194" s="3"/>
      <c r="J194" s="3"/>
      <c r="K194" s="120">
        <v>842</v>
      </c>
      <c r="L194" s="121">
        <v>400</v>
      </c>
      <c r="M194" s="119">
        <v>-4</v>
      </c>
      <c r="N194" s="53">
        <f t="shared" si="16"/>
        <v>69.525999999999996</v>
      </c>
      <c r="O194" s="53">
        <f>P174/M174</f>
        <v>0.55972222222222223</v>
      </c>
      <c r="P194" s="53">
        <f>N194/M174</f>
        <v>1.9312777777777776</v>
      </c>
      <c r="Q194" s="53">
        <f t="shared" si="17"/>
        <v>3.4504218362282875</v>
      </c>
      <c r="R194" s="3"/>
      <c r="S194" s="3"/>
    </row>
    <row r="195" spans="1:19">
      <c r="A195" s="120">
        <v>694</v>
      </c>
      <c r="B195" s="121">
        <v>500</v>
      </c>
      <c r="C195" s="119">
        <v>-6</v>
      </c>
      <c r="D195" s="53">
        <f t="shared" si="14"/>
        <v>57.686</v>
      </c>
      <c r="E195" s="53">
        <f>F174/C174</f>
        <v>0.28194444444444444</v>
      </c>
      <c r="F195" s="53">
        <f>D195/C174</f>
        <v>1.6023888888888889</v>
      </c>
      <c r="G195" s="53">
        <f t="shared" si="15"/>
        <v>5.6833497536945812</v>
      </c>
      <c r="H195" s="3"/>
      <c r="I195" s="3"/>
      <c r="J195" s="3"/>
      <c r="K195" s="123">
        <v>870</v>
      </c>
      <c r="L195" s="121">
        <v>500</v>
      </c>
      <c r="M195" s="119">
        <v>-4</v>
      </c>
      <c r="N195" s="53">
        <f t="shared" si="16"/>
        <v>71.766000000000005</v>
      </c>
      <c r="O195" s="53">
        <f>P174/M174</f>
        <v>0.55972222222222223</v>
      </c>
      <c r="P195" s="53">
        <f>N195/M174</f>
        <v>1.9935</v>
      </c>
      <c r="Q195" s="53">
        <f t="shared" si="17"/>
        <v>3.5615880893300247</v>
      </c>
      <c r="R195" s="3"/>
      <c r="S195" s="3"/>
    </row>
    <row r="196" spans="1:19">
      <c r="A196" s="120">
        <v>764</v>
      </c>
      <c r="B196" s="121">
        <v>600</v>
      </c>
      <c r="C196" s="119">
        <v>-6</v>
      </c>
      <c r="D196" s="53">
        <f t="shared" si="14"/>
        <v>63.286000000000001</v>
      </c>
      <c r="E196" s="53">
        <f>F174/C174</f>
        <v>0.28194444444444444</v>
      </c>
      <c r="F196" s="53">
        <f>D196/C174</f>
        <v>1.7579444444444445</v>
      </c>
      <c r="G196" s="53">
        <f t="shared" si="15"/>
        <v>6.2350738916256159</v>
      </c>
      <c r="H196" s="3"/>
      <c r="I196" s="3"/>
      <c r="J196" s="3"/>
      <c r="K196" s="123">
        <v>899</v>
      </c>
      <c r="L196" s="121">
        <v>600</v>
      </c>
      <c r="M196" s="126">
        <v>-5</v>
      </c>
      <c r="N196" s="110">
        <f t="shared" si="16"/>
        <v>74.085999999999999</v>
      </c>
      <c r="O196" s="111">
        <f>P174/M174</f>
        <v>0.55972222222222223</v>
      </c>
      <c r="P196" s="111">
        <f>N196/M174</f>
        <v>2.0579444444444444</v>
      </c>
      <c r="Q196" s="110">
        <f t="shared" si="17"/>
        <v>3.6767245657568237</v>
      </c>
      <c r="R196" s="3"/>
      <c r="S196" s="3"/>
    </row>
    <row r="197" spans="1:19">
      <c r="A197" s="120">
        <v>887</v>
      </c>
      <c r="B197" s="121">
        <v>700</v>
      </c>
      <c r="C197" s="119">
        <v>-6</v>
      </c>
      <c r="D197" s="53">
        <f t="shared" si="14"/>
        <v>73.126000000000005</v>
      </c>
      <c r="E197" s="53">
        <f>F174/C174</f>
        <v>0.28194444444444444</v>
      </c>
      <c r="F197" s="53">
        <f>D197/C174</f>
        <v>2.031277777777778</v>
      </c>
      <c r="G197" s="53">
        <f t="shared" si="15"/>
        <v>7.204532019704434</v>
      </c>
      <c r="H197" s="3"/>
      <c r="I197" s="3"/>
      <c r="J197" s="3"/>
      <c r="K197" s="123">
        <v>930</v>
      </c>
      <c r="L197" s="121">
        <v>700</v>
      </c>
      <c r="M197" s="126">
        <v>-5</v>
      </c>
      <c r="N197" s="53">
        <f t="shared" si="16"/>
        <v>76.566000000000003</v>
      </c>
      <c r="O197" s="73">
        <f>P174/M174</f>
        <v>0.55972222222222223</v>
      </c>
      <c r="P197" s="73">
        <f>N197/M174</f>
        <v>2.1268333333333334</v>
      </c>
      <c r="Q197" s="53">
        <f t="shared" si="17"/>
        <v>3.7998014888337468</v>
      </c>
      <c r="R197" s="3"/>
      <c r="S197" s="3"/>
    </row>
    <row r="198" spans="1:19">
      <c r="A198" s="125">
        <v>927</v>
      </c>
      <c r="B198" s="121">
        <v>800</v>
      </c>
      <c r="C198" s="119">
        <v>-6</v>
      </c>
      <c r="D198" s="53">
        <f t="shared" ref="D198:D199" si="18">2.166+(A198*0.08)</f>
        <v>76.325999999999993</v>
      </c>
      <c r="E198" s="53">
        <f>F174/C174</f>
        <v>0.28194444444444444</v>
      </c>
      <c r="F198" s="53">
        <f>D198/C174</f>
        <v>2.1201666666666665</v>
      </c>
      <c r="G198" s="53">
        <f t="shared" ref="G198:G199" si="19">(F198/E198)</f>
        <v>7.5198029556650239</v>
      </c>
      <c r="H198" s="3"/>
      <c r="I198" s="3"/>
      <c r="J198" s="3"/>
      <c r="K198" s="123">
        <v>948</v>
      </c>
      <c r="L198" s="121">
        <v>800</v>
      </c>
      <c r="M198" s="126">
        <v>-5</v>
      </c>
      <c r="N198" s="110">
        <f t="shared" ref="N198:N200" si="20">2.166+(K198*0.08)</f>
        <v>78.006</v>
      </c>
      <c r="O198" s="111">
        <f>P174/M174</f>
        <v>0.55972222222222223</v>
      </c>
      <c r="P198" s="111">
        <f>N198/M174</f>
        <v>2.1668333333333334</v>
      </c>
      <c r="Q198" s="110">
        <f t="shared" ref="Q198:Q200" si="21">(P198/O198)</f>
        <v>3.8712655086848637</v>
      </c>
      <c r="R198" s="18"/>
      <c r="S198" s="18"/>
    </row>
    <row r="199" spans="1:19">
      <c r="A199" s="120">
        <v>891</v>
      </c>
      <c r="B199" s="121">
        <v>900</v>
      </c>
      <c r="C199" s="121">
        <v>-4</v>
      </c>
      <c r="D199" s="53">
        <f t="shared" si="18"/>
        <v>73.445999999999998</v>
      </c>
      <c r="E199" s="53">
        <f>F174/C174</f>
        <v>0.28194444444444444</v>
      </c>
      <c r="F199" s="53">
        <f>D199/C174</f>
        <v>2.0401666666666665</v>
      </c>
      <c r="G199" s="53">
        <f t="shared" si="19"/>
        <v>7.2360591133004917</v>
      </c>
      <c r="H199" s="3"/>
      <c r="I199" s="3"/>
      <c r="J199" s="3"/>
      <c r="K199" s="125">
        <v>961</v>
      </c>
      <c r="L199" s="121">
        <v>900</v>
      </c>
      <c r="M199" s="121">
        <v>-6</v>
      </c>
      <c r="N199" s="53">
        <f t="shared" si="20"/>
        <v>79.045999999999992</v>
      </c>
      <c r="O199" s="73">
        <f>P174/M174</f>
        <v>0.55972222222222223</v>
      </c>
      <c r="P199" s="73">
        <f>N199/M174</f>
        <v>2.1957222222222219</v>
      </c>
      <c r="Q199" s="53">
        <f t="shared" si="21"/>
        <v>3.9228784119106694</v>
      </c>
      <c r="R199" s="3"/>
      <c r="S199" s="3"/>
    </row>
    <row r="200" spans="1:19">
      <c r="A200" s="127"/>
      <c r="B200" s="14"/>
      <c r="C200" s="14"/>
      <c r="D200" s="59"/>
      <c r="E200" s="59"/>
      <c r="F200" s="59"/>
      <c r="G200" s="59"/>
      <c r="H200" s="3"/>
      <c r="I200" s="3"/>
      <c r="J200" s="3"/>
      <c r="K200" s="123">
        <v>915</v>
      </c>
      <c r="L200" s="121">
        <v>1000</v>
      </c>
      <c r="M200" s="121">
        <v>-6</v>
      </c>
      <c r="N200" s="53">
        <f t="shared" si="20"/>
        <v>75.366</v>
      </c>
      <c r="O200" s="73">
        <f>P174/M174</f>
        <v>0.55972222222222223</v>
      </c>
      <c r="P200" s="73">
        <f>N200/M174</f>
        <v>2.0935000000000001</v>
      </c>
      <c r="Q200" s="53">
        <f t="shared" si="21"/>
        <v>3.7402481389578166</v>
      </c>
      <c r="R200" s="3"/>
      <c r="S200" s="3"/>
    </row>
    <row r="201" spans="1:19">
      <c r="A201" s="13"/>
      <c r="B201" s="11"/>
      <c r="C201" s="14"/>
      <c r="D201" s="12"/>
      <c r="E201" s="12"/>
      <c r="F201" s="12"/>
      <c r="G201" s="12"/>
      <c r="H201" s="3"/>
      <c r="I201" s="3"/>
      <c r="J201" s="3"/>
      <c r="K201" s="127"/>
      <c r="L201" s="14"/>
      <c r="M201" s="14"/>
      <c r="N201" s="59"/>
      <c r="O201" s="76"/>
      <c r="P201" s="76"/>
      <c r="Q201" s="59"/>
      <c r="R201" s="3"/>
      <c r="S201" s="3"/>
    </row>
    <row r="202" spans="1:19">
      <c r="A202" s="13"/>
      <c r="B202" s="11"/>
      <c r="C202" s="14"/>
      <c r="D202" s="12"/>
      <c r="E202" s="12"/>
      <c r="F202" s="12"/>
      <c r="G202" s="12"/>
      <c r="H202" s="3"/>
      <c r="I202" s="3"/>
      <c r="J202" s="3"/>
      <c r="K202" s="98"/>
      <c r="L202" s="128"/>
      <c r="M202" s="128"/>
      <c r="N202" s="76"/>
      <c r="O202" s="76"/>
      <c r="P202" s="76"/>
      <c r="Q202" s="76"/>
      <c r="R202" s="3"/>
      <c r="S202" s="3"/>
    </row>
    <row r="203" spans="1:19">
      <c r="A203" s="13"/>
      <c r="B203" s="11"/>
      <c r="C203" s="14"/>
      <c r="D203" s="12"/>
      <c r="E203" s="12"/>
      <c r="F203" s="12"/>
      <c r="G203" s="12"/>
      <c r="H203" s="3"/>
      <c r="I203" s="3"/>
      <c r="J203" s="3"/>
      <c r="K203" s="98"/>
      <c r="L203" s="128"/>
      <c r="M203" s="128"/>
      <c r="N203" s="76"/>
      <c r="O203" s="76"/>
      <c r="P203" s="76"/>
      <c r="Q203" s="76"/>
      <c r="R203" s="3"/>
      <c r="S203" s="3"/>
    </row>
    <row r="204" spans="1:19">
      <c r="A204" s="13"/>
      <c r="B204" s="11"/>
      <c r="C204" s="14"/>
      <c r="D204" s="12"/>
      <c r="E204" s="12"/>
      <c r="F204" s="12"/>
      <c r="G204" s="12"/>
      <c r="H204" s="3"/>
      <c r="I204" s="3"/>
      <c r="J204" s="3"/>
      <c r="K204" s="98"/>
      <c r="L204" s="128"/>
      <c r="M204" s="128"/>
      <c r="N204" s="76"/>
      <c r="O204" s="76"/>
      <c r="P204" s="76"/>
      <c r="Q204" s="76"/>
      <c r="R204" s="3"/>
      <c r="S204" s="3"/>
    </row>
    <row r="205" spans="1:19">
      <c r="A205" s="13"/>
      <c r="B205" s="11"/>
      <c r="C205" s="14"/>
      <c r="D205" s="12"/>
      <c r="E205" s="12"/>
      <c r="F205" s="12"/>
      <c r="G205" s="12"/>
      <c r="H205" s="3"/>
      <c r="I205" s="3"/>
      <c r="J205" s="3"/>
      <c r="K205" s="98"/>
      <c r="L205" s="128"/>
      <c r="M205" s="128"/>
      <c r="N205" s="76"/>
      <c r="O205" s="76"/>
      <c r="P205" s="76"/>
      <c r="Q205" s="76"/>
      <c r="R205" s="3"/>
      <c r="S205" s="3"/>
    </row>
    <row r="206" spans="1:19">
      <c r="A206" s="13"/>
      <c r="B206" s="11"/>
      <c r="C206" s="14"/>
      <c r="D206" s="12"/>
      <c r="E206" s="12"/>
      <c r="F206" s="12"/>
      <c r="G206" s="12"/>
      <c r="H206" s="3"/>
      <c r="I206" s="3"/>
      <c r="J206" s="3"/>
      <c r="K206" s="13"/>
      <c r="L206" s="11"/>
      <c r="M206" s="14"/>
      <c r="N206" s="12"/>
      <c r="O206" s="12"/>
      <c r="P206" s="12"/>
      <c r="Q206" s="12"/>
      <c r="R206" s="3"/>
      <c r="S206" s="3"/>
    </row>
    <row r="207" spans="1:19">
      <c r="A207" s="13"/>
      <c r="B207" s="11"/>
      <c r="C207" s="14"/>
      <c r="D207" s="12"/>
      <c r="E207" s="12"/>
      <c r="F207" s="12"/>
      <c r="G207" s="12"/>
      <c r="H207" s="3"/>
      <c r="I207" s="3"/>
      <c r="J207" s="3"/>
      <c r="K207" s="13"/>
      <c r="L207" s="11"/>
      <c r="M207" s="14"/>
      <c r="N207" s="12"/>
      <c r="O207" s="12"/>
      <c r="P207" s="12"/>
      <c r="Q207" s="12"/>
      <c r="R207" s="3"/>
      <c r="S207" s="3"/>
    </row>
    <row r="208" spans="1:19" ht="14.25">
      <c r="A208" s="11"/>
      <c r="B208" s="11"/>
      <c r="C208" s="11"/>
      <c r="D208" s="12"/>
      <c r="E208" s="12"/>
      <c r="F208" s="12"/>
      <c r="G208" s="12"/>
      <c r="H208" s="18"/>
      <c r="I208" s="18"/>
      <c r="J208" s="18"/>
      <c r="K208" s="11"/>
      <c r="L208" s="11"/>
      <c r="M208" s="11"/>
      <c r="N208" s="12"/>
      <c r="O208" s="12"/>
      <c r="P208" s="12"/>
      <c r="Q208" s="12"/>
      <c r="R208" s="4"/>
      <c r="S208" s="4"/>
    </row>
    <row r="209" spans="1:19" ht="14.25">
      <c r="A209" s="4"/>
      <c r="B209" s="4"/>
      <c r="C209" s="79"/>
      <c r="D209" s="4"/>
      <c r="E209" s="4"/>
      <c r="F209" s="4"/>
      <c r="G209" s="4"/>
      <c r="H209" s="4"/>
      <c r="I209" s="4"/>
      <c r="J209" s="4"/>
      <c r="K209" s="4"/>
      <c r="L209" s="4"/>
      <c r="M209" s="79"/>
      <c r="N209" s="4"/>
      <c r="O209" s="4"/>
      <c r="P209" s="4"/>
      <c r="Q209" s="4"/>
      <c r="R209" s="4"/>
      <c r="S209" s="4"/>
    </row>
    <row r="210" spans="1:19" ht="14.25">
      <c r="A210" s="4"/>
      <c r="B210" s="4"/>
      <c r="C210" s="79"/>
      <c r="D210" s="4"/>
      <c r="E210" s="4"/>
      <c r="F210" s="4"/>
      <c r="G210" s="4"/>
      <c r="H210" s="4"/>
      <c r="I210" s="4"/>
      <c r="J210" s="4"/>
      <c r="K210" s="4"/>
      <c r="L210" s="4"/>
      <c r="M210" s="79"/>
      <c r="N210" s="4"/>
      <c r="O210" s="4"/>
      <c r="P210" s="4"/>
      <c r="Q210" s="4"/>
      <c r="R210" s="4"/>
      <c r="S210" s="4"/>
    </row>
    <row r="211" spans="1:19" ht="14.25">
      <c r="A211" s="3"/>
      <c r="B211" s="3"/>
      <c r="C211" s="3"/>
      <c r="D211" s="4"/>
      <c r="E211" s="4"/>
      <c r="F211" s="4"/>
      <c r="G211" s="4"/>
      <c r="H211" s="4"/>
      <c r="I211" s="4"/>
      <c r="J211" s="4"/>
      <c r="K211" s="3"/>
      <c r="L211" s="3"/>
      <c r="M211" s="3"/>
      <c r="N211" s="4"/>
      <c r="O211" s="4"/>
      <c r="P211" s="4"/>
      <c r="Q211" s="4"/>
      <c r="R211" s="4"/>
      <c r="S211" s="4"/>
    </row>
    <row r="212" spans="1:19" ht="14.25">
      <c r="A212" s="3"/>
      <c r="B212" s="3"/>
      <c r="C212" s="3"/>
      <c r="D212" s="4"/>
      <c r="E212" s="4"/>
      <c r="F212" s="4"/>
      <c r="G212" s="4"/>
      <c r="H212" s="4"/>
      <c r="I212" s="4"/>
      <c r="J212" s="4"/>
      <c r="K212" s="3"/>
      <c r="L212" s="3"/>
      <c r="M212" s="3"/>
      <c r="N212" s="4"/>
      <c r="O212" s="4"/>
      <c r="P212" s="4"/>
      <c r="Q212" s="4"/>
      <c r="R212" s="4"/>
      <c r="S212" s="4"/>
    </row>
    <row r="213" spans="1:19" ht="14.25">
      <c r="A213" s="1"/>
      <c r="B213" s="1"/>
      <c r="C213" s="1"/>
      <c r="D213" s="1"/>
      <c r="E213" s="1"/>
      <c r="F213" s="1"/>
      <c r="G213" s="1"/>
      <c r="H213" s="4"/>
      <c r="I213" s="4"/>
      <c r="J213" s="4"/>
      <c r="K213" s="1"/>
      <c r="L213" s="1"/>
      <c r="M213" s="1"/>
      <c r="N213" s="1"/>
      <c r="O213" s="1"/>
      <c r="P213" s="1"/>
      <c r="Q213" s="1"/>
      <c r="R213" s="4"/>
      <c r="S213" s="4"/>
    </row>
    <row r="214" spans="1:19" ht="15">
      <c r="A214" s="7"/>
      <c r="B214" s="7"/>
      <c r="C214" s="7"/>
      <c r="D214" s="7"/>
      <c r="E214" s="7"/>
      <c r="F214" s="7"/>
      <c r="G214" s="7"/>
      <c r="H214" s="4"/>
      <c r="I214" s="4"/>
      <c r="J214" s="4"/>
      <c r="K214" s="7"/>
      <c r="L214" s="7"/>
      <c r="M214" s="7"/>
      <c r="N214" s="7"/>
      <c r="O214" s="7"/>
      <c r="P214" s="7"/>
      <c r="Q214" s="7"/>
      <c r="R214" s="4"/>
      <c r="S214" s="4"/>
    </row>
    <row r="215" spans="1:19">
      <c r="A215" s="1"/>
      <c r="B215" s="1"/>
      <c r="C215" s="1"/>
      <c r="D215" s="1"/>
      <c r="E215" s="1"/>
      <c r="F215" s="1"/>
      <c r="G215" s="1"/>
      <c r="H215" s="5"/>
      <c r="I215" s="5"/>
      <c r="J215" s="5"/>
      <c r="K215" s="1"/>
      <c r="L215" s="1"/>
      <c r="M215" s="1"/>
      <c r="N215" s="1"/>
      <c r="O215" s="1"/>
      <c r="P215" s="1"/>
      <c r="Q215" s="1"/>
      <c r="R215" s="5"/>
      <c r="S215" s="5"/>
    </row>
    <row r="216" spans="1:19">
      <c r="A216" s="3"/>
      <c r="B216" s="79"/>
      <c r="C216" s="3"/>
      <c r="D216" s="3"/>
      <c r="E216" s="3"/>
      <c r="F216" s="3"/>
      <c r="G216" s="3"/>
      <c r="H216" s="3"/>
      <c r="I216" s="3"/>
      <c r="J216" s="3"/>
      <c r="K216" s="3"/>
      <c r="L216" s="79"/>
      <c r="M216" s="3"/>
      <c r="N216" s="3"/>
      <c r="O216" s="3"/>
      <c r="P216" s="3"/>
      <c r="Q216" s="3"/>
      <c r="R216" s="3"/>
      <c r="S216" s="3"/>
    </row>
    <row r="217" spans="1:19">
      <c r="A217" s="3"/>
      <c r="B217" s="79"/>
      <c r="C217" s="3"/>
      <c r="D217" s="3"/>
      <c r="E217" s="3"/>
      <c r="F217" s="3"/>
      <c r="G217" s="3"/>
      <c r="H217" s="3"/>
      <c r="I217" s="3"/>
      <c r="J217" s="3"/>
      <c r="K217" s="3"/>
      <c r="L217" s="79"/>
      <c r="M217" s="3"/>
      <c r="N217" s="3"/>
      <c r="O217" s="3"/>
      <c r="P217" s="3"/>
      <c r="Q217" s="3"/>
      <c r="R217" s="3"/>
      <c r="S217" s="3"/>
    </row>
    <row r="218" spans="1:19">
      <c r="A218" s="3"/>
      <c r="B218" s="79"/>
      <c r="C218" s="3"/>
      <c r="D218" s="3"/>
      <c r="E218" s="3"/>
      <c r="F218" s="3"/>
      <c r="G218" s="3"/>
      <c r="H218" s="3"/>
      <c r="I218" s="3"/>
      <c r="J218" s="3"/>
      <c r="K218" s="3"/>
      <c r="L218" s="79"/>
      <c r="M218" s="3"/>
      <c r="N218" s="3"/>
      <c r="O218" s="3"/>
      <c r="P218" s="3"/>
      <c r="Q218" s="3"/>
      <c r="R218" s="3"/>
      <c r="S218" s="3"/>
    </row>
    <row r="219" spans="1:19">
      <c r="A219" s="3"/>
      <c r="B219" s="79"/>
      <c r="C219" s="3"/>
      <c r="D219" s="3"/>
      <c r="E219" s="3"/>
      <c r="F219" s="3"/>
      <c r="G219" s="3"/>
      <c r="H219" s="3"/>
      <c r="I219" s="3"/>
      <c r="J219" s="3"/>
      <c r="K219" s="3"/>
      <c r="L219" s="79"/>
      <c r="M219" s="3"/>
      <c r="N219" s="3"/>
      <c r="O219" s="3"/>
      <c r="P219" s="3"/>
      <c r="Q219" s="3"/>
      <c r="R219" s="3"/>
      <c r="S219" s="3"/>
    </row>
    <row r="220" spans="1:19">
      <c r="A220" s="3"/>
      <c r="B220" s="79"/>
      <c r="C220" s="3"/>
      <c r="D220" s="3"/>
      <c r="E220" s="3"/>
      <c r="F220" s="3"/>
      <c r="G220" s="3"/>
      <c r="H220" s="3"/>
      <c r="I220" s="3"/>
      <c r="J220" s="3"/>
      <c r="K220" s="3"/>
      <c r="L220" s="79"/>
      <c r="M220" s="3"/>
      <c r="N220" s="3"/>
      <c r="O220" s="3"/>
      <c r="P220" s="3"/>
      <c r="Q220" s="3"/>
      <c r="R220" s="3"/>
      <c r="S220" s="3"/>
    </row>
    <row r="221" spans="1:19">
      <c r="A221" s="3"/>
      <c r="B221" s="79"/>
      <c r="C221" s="3"/>
      <c r="D221" s="3"/>
      <c r="E221" s="3"/>
      <c r="F221" s="3"/>
      <c r="G221" s="3"/>
      <c r="H221" s="3"/>
      <c r="I221" s="3"/>
      <c r="J221" s="3"/>
      <c r="K221" s="3"/>
      <c r="L221" s="79"/>
      <c r="M221" s="3"/>
      <c r="N221" s="3"/>
      <c r="O221" s="3"/>
      <c r="P221" s="3"/>
      <c r="Q221" s="3"/>
      <c r="R221" s="3"/>
      <c r="S221" s="3"/>
    </row>
    <row r="222" spans="1:19">
      <c r="A222" s="3"/>
      <c r="B222" s="79"/>
      <c r="C222" s="3"/>
      <c r="D222" s="3"/>
      <c r="E222" s="3"/>
      <c r="F222" s="3"/>
      <c r="G222" s="3"/>
      <c r="H222" s="3"/>
      <c r="I222" s="3"/>
      <c r="J222" s="3"/>
      <c r="K222" s="3"/>
      <c r="L222" s="79"/>
      <c r="M222" s="3"/>
      <c r="N222" s="3"/>
      <c r="O222" s="3"/>
      <c r="P222" s="3"/>
      <c r="Q222" s="3"/>
      <c r="R222" s="3"/>
      <c r="S222" s="3"/>
    </row>
    <row r="223" spans="1:19">
      <c r="A223" s="3"/>
      <c r="B223" s="79"/>
      <c r="C223" s="3"/>
      <c r="D223" s="3"/>
      <c r="E223" s="3"/>
      <c r="F223" s="3"/>
      <c r="G223" s="3"/>
      <c r="H223" s="3"/>
      <c r="I223" s="3"/>
      <c r="J223" s="3"/>
      <c r="K223" s="3"/>
      <c r="L223" s="79"/>
      <c r="M223" s="3"/>
      <c r="N223" s="3"/>
      <c r="O223" s="3"/>
      <c r="P223" s="3"/>
      <c r="Q223" s="3"/>
      <c r="R223" s="3"/>
      <c r="S223" s="3"/>
    </row>
    <row r="224" spans="1:19">
      <c r="A224" s="3"/>
      <c r="B224" s="79"/>
      <c r="C224" s="3"/>
      <c r="D224" s="3"/>
      <c r="E224" s="3"/>
      <c r="F224" s="3"/>
      <c r="G224" s="3"/>
      <c r="H224" s="3"/>
      <c r="I224" s="3"/>
      <c r="J224" s="3"/>
      <c r="K224" s="3"/>
      <c r="L224" s="79"/>
      <c r="M224" s="3"/>
      <c r="N224" s="3"/>
      <c r="O224" s="3"/>
      <c r="P224" s="3"/>
      <c r="Q224" s="3"/>
      <c r="R224" s="3"/>
      <c r="S224" s="3"/>
    </row>
    <row r="225" spans="1:19">
      <c r="A225" s="3"/>
      <c r="B225" s="79"/>
      <c r="C225" s="3"/>
      <c r="D225" s="3"/>
      <c r="E225" s="3"/>
      <c r="F225" s="3"/>
      <c r="G225" s="3"/>
      <c r="H225" s="3"/>
      <c r="I225" s="3"/>
      <c r="J225" s="3"/>
      <c r="K225" s="3"/>
      <c r="L225" s="79"/>
      <c r="M225" s="3"/>
      <c r="N225" s="3"/>
      <c r="O225" s="3"/>
      <c r="P225" s="3"/>
      <c r="Q225" s="3"/>
      <c r="R225" s="3"/>
      <c r="S225" s="3"/>
    </row>
    <row r="226" spans="1:19">
      <c r="A226" s="3"/>
      <c r="B226" s="79"/>
      <c r="C226" s="3"/>
      <c r="D226" s="3"/>
      <c r="E226" s="3"/>
      <c r="F226" s="3"/>
      <c r="G226" s="3"/>
      <c r="H226" s="3"/>
      <c r="I226" s="3"/>
      <c r="J226" s="3"/>
      <c r="K226" s="3"/>
      <c r="L226" s="79"/>
      <c r="M226" s="3"/>
      <c r="N226" s="3"/>
      <c r="O226" s="3"/>
      <c r="P226" s="3"/>
      <c r="Q226" s="3"/>
      <c r="R226" s="3"/>
      <c r="S226" s="3"/>
    </row>
    <row r="227" spans="1:19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1:19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1:1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1:19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1:19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spans="1:19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spans="1:19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 spans="1:19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 spans="1:19">
      <c r="A235" s="1"/>
      <c r="B235" s="157" t="s">
        <v>43</v>
      </c>
      <c r="C235" s="157"/>
      <c r="D235" s="157"/>
      <c r="E235" s="157"/>
      <c r="F235" s="157"/>
      <c r="G235" s="157"/>
      <c r="H235" s="157"/>
      <c r="I235" s="157"/>
      <c r="J235" s="157"/>
      <c r="K235" s="157"/>
      <c r="L235" s="157"/>
      <c r="M235" s="157"/>
      <c r="N235" s="157"/>
      <c r="O235" s="157"/>
      <c r="P235" s="157"/>
      <c r="Q235" s="157"/>
      <c r="R235" s="157"/>
      <c r="S235" s="157"/>
    </row>
    <row r="236" spans="1:19">
      <c r="A236" s="1"/>
      <c r="B236" s="158" t="s">
        <v>44</v>
      </c>
      <c r="C236" s="158"/>
      <c r="D236" s="158"/>
      <c r="E236" s="158"/>
      <c r="F236" s="158"/>
      <c r="G236" s="158"/>
      <c r="H236" s="158"/>
      <c r="I236" s="158"/>
      <c r="J236" s="158"/>
      <c r="K236" s="158"/>
      <c r="L236" s="158"/>
      <c r="M236" s="158"/>
      <c r="N236" s="158"/>
      <c r="O236" s="158"/>
      <c r="P236" s="158"/>
      <c r="Q236" s="158"/>
      <c r="R236" s="158"/>
      <c r="S236" s="158"/>
    </row>
    <row r="237" spans="1:19">
      <c r="A237" s="1"/>
      <c r="B237" s="158" t="s">
        <v>45</v>
      </c>
      <c r="C237" s="158"/>
      <c r="D237" s="158"/>
      <c r="E237" s="158"/>
      <c r="F237" s="158"/>
      <c r="G237" s="158"/>
      <c r="H237" s="158"/>
      <c r="I237" s="158"/>
      <c r="J237" s="158"/>
      <c r="K237" s="158"/>
      <c r="L237" s="158"/>
      <c r="M237" s="158"/>
      <c r="N237" s="158"/>
      <c r="O237" s="158"/>
      <c r="P237" s="158"/>
      <c r="Q237" s="158"/>
      <c r="R237" s="158"/>
      <c r="S237" s="158"/>
    </row>
    <row r="238" spans="1:19">
      <c r="A238" s="1"/>
      <c r="B238" s="158" t="s">
        <v>46</v>
      </c>
      <c r="C238" s="158"/>
      <c r="D238" s="158"/>
      <c r="E238" s="158"/>
      <c r="F238" s="158"/>
      <c r="G238" s="158"/>
      <c r="H238" s="158"/>
      <c r="I238" s="158"/>
      <c r="J238" s="158"/>
      <c r="K238" s="158"/>
      <c r="L238" s="158"/>
      <c r="M238" s="158"/>
      <c r="N238" s="158"/>
      <c r="O238" s="158"/>
      <c r="P238" s="158"/>
      <c r="Q238" s="158"/>
      <c r="R238" s="158"/>
      <c r="S238" s="158"/>
    </row>
    <row r="239" spans="1:19">
      <c r="A239" s="1"/>
      <c r="B239" s="138" t="s">
        <v>47</v>
      </c>
      <c r="C239" s="138"/>
      <c r="D239" s="138"/>
      <c r="E239" s="159" t="s">
        <v>48</v>
      </c>
      <c r="F239" s="159"/>
      <c r="G239" s="159"/>
      <c r="H239" s="159"/>
      <c r="I239" s="159"/>
      <c r="J239" s="159"/>
      <c r="K239" s="159"/>
      <c r="L239" s="159"/>
      <c r="M239" s="159"/>
      <c r="N239" s="159"/>
      <c r="O239" s="159" t="s">
        <v>64</v>
      </c>
      <c r="P239" s="159"/>
      <c r="Q239" s="159"/>
      <c r="R239" s="159"/>
      <c r="S239" s="159"/>
    </row>
    <row r="240" spans="1:19">
      <c r="A240" s="1"/>
      <c r="B240" s="146" t="s">
        <v>63</v>
      </c>
      <c r="C240" s="146"/>
      <c r="D240" s="146"/>
      <c r="E240" s="146"/>
      <c r="F240" s="146"/>
      <c r="G240" s="146"/>
      <c r="H240" s="146"/>
      <c r="I240" s="146"/>
      <c r="J240" s="146"/>
      <c r="K240" s="146"/>
      <c r="L240" s="146"/>
      <c r="M240" s="146"/>
      <c r="N240" s="146"/>
      <c r="O240" s="146"/>
      <c r="P240" s="146"/>
      <c r="Q240" s="146"/>
      <c r="R240" s="146"/>
      <c r="S240" s="146"/>
    </row>
    <row r="241" spans="1:19">
      <c r="A241" s="1"/>
      <c r="B241" s="147" t="s">
        <v>50</v>
      </c>
      <c r="C241" s="147"/>
      <c r="D241" s="147"/>
      <c r="E241" s="147"/>
      <c r="F241" s="147"/>
      <c r="G241" s="147"/>
      <c r="H241" s="147"/>
      <c r="I241" s="147"/>
      <c r="J241" s="147"/>
      <c r="K241" s="147"/>
      <c r="L241" s="147"/>
      <c r="M241" s="147"/>
      <c r="N241" s="147"/>
      <c r="O241" s="147"/>
      <c r="P241" s="147"/>
      <c r="Q241" s="147"/>
      <c r="R241" s="147"/>
      <c r="S241" s="147"/>
    </row>
    <row r="242" spans="1:19">
      <c r="A242" s="1"/>
      <c r="B242" s="148" t="s">
        <v>51</v>
      </c>
      <c r="C242" s="149"/>
      <c r="D242" s="149"/>
      <c r="E242" s="149"/>
      <c r="F242" s="149"/>
      <c r="G242" s="149"/>
      <c r="H242" s="149"/>
      <c r="I242" s="149"/>
      <c r="J242" s="149"/>
      <c r="K242" s="149"/>
      <c r="L242" s="149"/>
      <c r="M242" s="149"/>
      <c r="N242" s="149"/>
      <c r="O242" s="149"/>
      <c r="P242" s="149"/>
      <c r="Q242" s="149"/>
      <c r="R242" s="149"/>
      <c r="S242" s="150"/>
    </row>
    <row r="243" spans="1:19" ht="15">
      <c r="A243" s="1"/>
      <c r="B243" s="151" t="s">
        <v>37</v>
      </c>
      <c r="C243" s="152"/>
      <c r="D243" s="152"/>
      <c r="E243" s="152"/>
      <c r="F243" s="152"/>
      <c r="G243" s="152"/>
      <c r="H243" s="152"/>
      <c r="I243" s="152"/>
      <c r="J243" s="152"/>
      <c r="K243" s="152"/>
      <c r="L243" s="152"/>
      <c r="M243" s="152"/>
      <c r="N243" s="152"/>
      <c r="O243" s="152"/>
      <c r="P243" s="152"/>
      <c r="Q243" s="152"/>
      <c r="R243" s="152"/>
      <c r="S243" s="153"/>
    </row>
    <row r="244" spans="1:19">
      <c r="A244" s="1"/>
      <c r="B244" s="154" t="s">
        <v>65</v>
      </c>
      <c r="C244" s="155"/>
      <c r="D244" s="155"/>
      <c r="E244" s="155"/>
      <c r="F244" s="155"/>
      <c r="G244" s="155"/>
      <c r="H244" s="155"/>
      <c r="I244" s="155"/>
      <c r="J244" s="155"/>
      <c r="K244" s="155"/>
      <c r="L244" s="155"/>
      <c r="M244" s="156"/>
      <c r="N244" s="154" t="s">
        <v>52</v>
      </c>
      <c r="O244" s="155"/>
      <c r="P244" s="155"/>
      <c r="Q244" s="155"/>
      <c r="R244" s="155"/>
      <c r="S244" s="156"/>
    </row>
    <row r="245" spans="1:19">
      <c r="A245" s="1"/>
      <c r="B245" s="138" t="s">
        <v>53</v>
      </c>
      <c r="C245" s="138"/>
      <c r="D245" s="138"/>
      <c r="E245" s="138"/>
      <c r="F245" s="138"/>
      <c r="G245" s="138"/>
      <c r="H245" s="138"/>
      <c r="I245" s="138"/>
      <c r="J245" s="138"/>
      <c r="K245" s="138"/>
      <c r="L245" s="138"/>
      <c r="M245" s="144" t="s">
        <v>54</v>
      </c>
      <c r="N245" s="144"/>
      <c r="O245" s="144"/>
      <c r="P245" s="144"/>
      <c r="Q245" s="144"/>
      <c r="R245" s="144"/>
      <c r="S245" s="144"/>
    </row>
    <row r="246" spans="1:19">
      <c r="A246" s="1"/>
      <c r="B246" s="144" t="s">
        <v>55</v>
      </c>
      <c r="C246" s="144"/>
      <c r="D246" s="144"/>
      <c r="E246" s="144"/>
      <c r="F246" s="144"/>
      <c r="G246" s="145" t="s">
        <v>56</v>
      </c>
      <c r="H246" s="145"/>
      <c r="I246" s="145"/>
      <c r="J246" s="145"/>
      <c r="K246" s="145"/>
      <c r="L246" s="145"/>
      <c r="M246" s="145" t="s">
        <v>57</v>
      </c>
      <c r="N246" s="145"/>
      <c r="O246" s="145"/>
      <c r="P246" s="145"/>
      <c r="Q246" s="145"/>
      <c r="R246" s="145"/>
      <c r="S246" s="145"/>
    </row>
    <row r="247" spans="1:19">
      <c r="A247" s="1"/>
      <c r="B247" s="144" t="s">
        <v>58</v>
      </c>
      <c r="C247" s="144"/>
      <c r="D247" s="144"/>
      <c r="E247" s="144"/>
      <c r="F247" s="144" t="s">
        <v>59</v>
      </c>
      <c r="G247" s="144"/>
      <c r="H247" s="144"/>
      <c r="I247" s="144"/>
      <c r="J247" s="144"/>
      <c r="K247" s="144"/>
      <c r="L247" s="144"/>
      <c r="M247" s="144" t="s">
        <v>60</v>
      </c>
      <c r="N247" s="144"/>
      <c r="O247" s="144"/>
      <c r="P247" s="144"/>
      <c r="Q247" s="144"/>
      <c r="R247" s="144"/>
      <c r="S247" s="144"/>
    </row>
    <row r="248" spans="1:19">
      <c r="A248" s="1"/>
      <c r="B248" s="144" t="str">
        <f>B169</f>
        <v>PROYECTO :                                          ESTUDIO DE AMENAZA Y VULNERABILIDAD   MUNICIPIO DE TENZA</v>
      </c>
      <c r="C248" s="144"/>
      <c r="D248" s="144"/>
      <c r="E248" s="144"/>
      <c r="F248" s="144"/>
      <c r="G248" s="144"/>
      <c r="H248" s="144"/>
      <c r="I248" s="144"/>
      <c r="J248" s="144"/>
      <c r="K248" s="144"/>
      <c r="L248" s="144"/>
      <c r="M248" s="144" t="str">
        <f>M169</f>
        <v>FECHA:                   SEPTIEMBRE   DE   2013</v>
      </c>
      <c r="N248" s="144"/>
      <c r="O248" s="144"/>
      <c r="P248" s="144"/>
      <c r="Q248" s="144"/>
      <c r="R248" s="144"/>
      <c r="S248" s="144"/>
    </row>
    <row r="249" spans="1:19">
      <c r="A249" s="1"/>
      <c r="B249" s="112" t="s">
        <v>61</v>
      </c>
      <c r="C249" s="135" t="str">
        <f>C170</f>
        <v>S2 M3</v>
      </c>
      <c r="D249" s="136"/>
      <c r="E249" s="136"/>
      <c r="F249" s="136"/>
      <c r="G249" s="136"/>
      <c r="H249" s="137"/>
      <c r="I249" s="138" t="s">
        <v>62</v>
      </c>
      <c r="J249" s="138"/>
      <c r="K249" s="138"/>
      <c r="L249" s="139" t="str">
        <f>L170</f>
        <v>E     1,072,481</v>
      </c>
      <c r="M249" s="139"/>
      <c r="N249" s="139"/>
    </row>
    <row r="250" spans="1:19">
      <c r="A250" s="1"/>
      <c r="B250" s="1"/>
      <c r="C250" s="1"/>
      <c r="D250" s="1"/>
      <c r="E250" s="1"/>
      <c r="F250" s="1"/>
      <c r="G250" s="1"/>
      <c r="H250" s="1"/>
      <c r="I250" s="19"/>
      <c r="J250" s="19"/>
      <c r="K250" s="1"/>
      <c r="L250" s="140" t="str">
        <f>L171</f>
        <v>N    1,049,509</v>
      </c>
      <c r="M250" s="140"/>
      <c r="N250" s="140"/>
      <c r="O250" s="109"/>
      <c r="P250" s="109"/>
      <c r="Q250" s="19"/>
      <c r="R250" s="19"/>
      <c r="S250" s="19"/>
    </row>
    <row r="251" spans="1:19" ht="15.75">
      <c r="A251" s="21"/>
      <c r="B251" s="38"/>
      <c r="C251" s="22"/>
      <c r="D251" s="22"/>
      <c r="E251" s="23"/>
      <c r="F251" s="17"/>
      <c r="G251" s="24"/>
      <c r="H251" s="26"/>
      <c r="I251" s="26"/>
      <c r="J251" s="36"/>
      <c r="K251" s="39"/>
      <c r="L251" s="39"/>
      <c r="M251" s="39"/>
      <c r="N251" s="39"/>
      <c r="O251" s="39"/>
      <c r="P251" s="39"/>
      <c r="Q251" s="39"/>
      <c r="R251" s="39"/>
      <c r="S251" s="39"/>
    </row>
    <row r="252" spans="1:19" ht="15.75">
      <c r="A252" s="19" t="s">
        <v>34</v>
      </c>
      <c r="B252" s="141" t="s">
        <v>9</v>
      </c>
      <c r="C252" s="141"/>
      <c r="D252" s="141"/>
      <c r="E252" s="141"/>
      <c r="F252" s="141"/>
      <c r="G252" s="19"/>
      <c r="H252" s="142" t="s">
        <v>10</v>
      </c>
      <c r="I252" s="143"/>
      <c r="J252" s="65"/>
      <c r="K252" s="19"/>
      <c r="S252" s="8"/>
    </row>
    <row r="253" spans="1:19" ht="15.75">
      <c r="A253" s="19">
        <v>3</v>
      </c>
      <c r="B253" s="40" t="s">
        <v>11</v>
      </c>
      <c r="C253" s="106">
        <v>6</v>
      </c>
      <c r="D253" s="132" t="s">
        <v>12</v>
      </c>
      <c r="E253" s="132"/>
      <c r="F253" s="67">
        <f>I254</f>
        <v>181.8</v>
      </c>
      <c r="G253" s="19"/>
      <c r="H253" s="41" t="s">
        <v>38</v>
      </c>
      <c r="I253" s="115">
        <v>221.1</v>
      </c>
      <c r="J253" s="66"/>
      <c r="K253" s="19"/>
      <c r="S253" s="8"/>
    </row>
    <row r="254" spans="1:19" ht="15.75">
      <c r="A254" s="3"/>
      <c r="B254" s="40" t="s">
        <v>13</v>
      </c>
      <c r="C254" s="106">
        <v>36</v>
      </c>
      <c r="D254" s="132" t="s">
        <v>14</v>
      </c>
      <c r="E254" s="132"/>
      <c r="F254" s="106">
        <v>30.15</v>
      </c>
      <c r="G254" s="3"/>
      <c r="H254" s="41" t="s">
        <v>39</v>
      </c>
      <c r="I254" s="115">
        <v>181.8</v>
      </c>
      <c r="J254" s="66"/>
      <c r="K254" s="19"/>
      <c r="S254" s="8"/>
    </row>
    <row r="255" spans="1:19" ht="15.75">
      <c r="A255" s="3"/>
      <c r="B255" s="40" t="s">
        <v>15</v>
      </c>
      <c r="C255" s="106">
        <v>3</v>
      </c>
      <c r="D255" s="133" t="s">
        <v>16</v>
      </c>
      <c r="E255" s="134"/>
      <c r="F255" s="102">
        <f>F254/C254</f>
        <v>0.83749999999999991</v>
      </c>
      <c r="G255" s="3"/>
      <c r="H255" s="2"/>
      <c r="I255" s="15"/>
      <c r="J255" s="37"/>
      <c r="K255" s="19"/>
      <c r="S255" s="8"/>
    </row>
    <row r="256" spans="1:19" ht="13.5">
      <c r="A256" s="3"/>
      <c r="B256" s="40" t="s">
        <v>17</v>
      </c>
      <c r="C256" s="43">
        <f>C254*C255</f>
        <v>108</v>
      </c>
      <c r="D256" s="133" t="s">
        <v>18</v>
      </c>
      <c r="E256" s="134"/>
      <c r="F256" s="103">
        <f>C257/C256</f>
        <v>2.0472222222222221</v>
      </c>
      <c r="G256" s="44"/>
      <c r="H256" s="45" t="s">
        <v>19</v>
      </c>
      <c r="I256" s="104">
        <f>((I253-I254)/I254)*100</f>
        <v>21.617161716171609</v>
      </c>
      <c r="J256" s="61"/>
      <c r="K256" s="3"/>
      <c r="S256" s="1"/>
    </row>
    <row r="257" spans="1:19">
      <c r="A257" s="3"/>
      <c r="B257" s="46" t="s">
        <v>20</v>
      </c>
      <c r="C257" s="47">
        <f>I253</f>
        <v>221.1</v>
      </c>
      <c r="D257" s="133" t="s">
        <v>21</v>
      </c>
      <c r="E257" s="134"/>
      <c r="F257" s="105">
        <f>F253/C256</f>
        <v>1.6833333333333333</v>
      </c>
      <c r="G257" s="60"/>
      <c r="H257" s="60"/>
      <c r="I257" s="60"/>
      <c r="J257" s="60"/>
      <c r="K257" s="3"/>
      <c r="S257" s="1"/>
    </row>
    <row r="258" spans="1:19">
      <c r="A258" s="33" t="s">
        <v>0</v>
      </c>
      <c r="B258" s="48" t="s">
        <v>1</v>
      </c>
      <c r="C258" s="48" t="s">
        <v>1</v>
      </c>
      <c r="D258" s="48" t="s">
        <v>2</v>
      </c>
      <c r="E258" s="48" t="s">
        <v>3</v>
      </c>
      <c r="F258" s="48" t="s">
        <v>3</v>
      </c>
      <c r="G258" s="106" t="s">
        <v>4</v>
      </c>
      <c r="H258" s="79"/>
      <c r="I258" s="3"/>
      <c r="J258" s="3"/>
      <c r="K258" s="3"/>
      <c r="S258" s="18"/>
    </row>
    <row r="259" spans="1:19">
      <c r="A259" s="30" t="s">
        <v>5</v>
      </c>
      <c r="B259" s="49" t="s">
        <v>6</v>
      </c>
      <c r="C259" s="49" t="s">
        <v>7</v>
      </c>
      <c r="D259" s="49" t="s">
        <v>22</v>
      </c>
      <c r="E259" s="49" t="s">
        <v>23</v>
      </c>
      <c r="F259" s="49" t="s">
        <v>24</v>
      </c>
      <c r="G259" s="50" t="s">
        <v>8</v>
      </c>
      <c r="H259" s="113" t="s">
        <v>36</v>
      </c>
      <c r="I259" s="51">
        <f>I179</f>
        <v>2.5</v>
      </c>
      <c r="J259" s="63"/>
      <c r="K259" s="3"/>
      <c r="S259" s="18"/>
    </row>
    <row r="260" spans="1:19">
      <c r="A260" s="118">
        <v>0</v>
      </c>
      <c r="B260" s="119">
        <v>0</v>
      </c>
      <c r="C260" s="119">
        <v>-1</v>
      </c>
      <c r="D260" s="52">
        <f t="shared" ref="D260:D278" si="22">2.166+(A260*0.08)</f>
        <v>2.1659999999999999</v>
      </c>
      <c r="E260" s="52">
        <f>F254/C254</f>
        <v>0.83749999999999991</v>
      </c>
      <c r="F260" s="52">
        <f>D260/C254</f>
        <v>6.0166666666666667E-2</v>
      </c>
      <c r="G260" s="52">
        <f t="shared" ref="G260:G278" si="23">(F260/E260)</f>
        <v>7.184079601990051E-2</v>
      </c>
      <c r="H260" s="3"/>
      <c r="I260" s="25"/>
      <c r="J260" s="3"/>
      <c r="K260" s="3"/>
      <c r="L260" s="129" t="s">
        <v>31</v>
      </c>
      <c r="M260" s="129"/>
      <c r="N260" s="129"/>
      <c r="O260" s="129"/>
      <c r="P260" s="129"/>
      <c r="Q260" s="129"/>
      <c r="R260" s="129"/>
      <c r="S260" s="1"/>
    </row>
    <row r="261" spans="1:19">
      <c r="A261" s="120">
        <v>18</v>
      </c>
      <c r="B261" s="121">
        <v>10</v>
      </c>
      <c r="C261" s="119">
        <v>-1</v>
      </c>
      <c r="D261" s="53">
        <f t="shared" si="22"/>
        <v>3.6059999999999999</v>
      </c>
      <c r="E261" s="53">
        <f>F254/C254</f>
        <v>0.83749999999999991</v>
      </c>
      <c r="F261" s="53">
        <f>D261/C254</f>
        <v>0.10016666666666667</v>
      </c>
      <c r="G261" s="53">
        <f t="shared" si="23"/>
        <v>0.11960199004975126</v>
      </c>
      <c r="H261" s="3"/>
      <c r="I261" s="3"/>
      <c r="J261" s="3"/>
      <c r="K261" s="3"/>
      <c r="L261" s="129"/>
      <c r="M261" s="129"/>
      <c r="N261" s="129"/>
      <c r="O261" s="129"/>
      <c r="P261" s="129"/>
      <c r="Q261" s="129"/>
      <c r="R261" s="129"/>
      <c r="S261" s="1"/>
    </row>
    <row r="262" spans="1:19">
      <c r="A262" s="120">
        <v>76</v>
      </c>
      <c r="B262" s="121">
        <v>20</v>
      </c>
      <c r="C262" s="119">
        <v>-1</v>
      </c>
      <c r="D262" s="53">
        <f t="shared" si="22"/>
        <v>8.2460000000000004</v>
      </c>
      <c r="E262" s="53">
        <f>F254/C254</f>
        <v>0.83749999999999991</v>
      </c>
      <c r="F262" s="53">
        <f>D262/C254</f>
        <v>0.22905555555555557</v>
      </c>
      <c r="G262" s="53">
        <f t="shared" si="23"/>
        <v>0.27349917081260366</v>
      </c>
      <c r="H262" s="3"/>
      <c r="I262" s="3"/>
      <c r="J262" s="3"/>
      <c r="K262" s="3"/>
      <c r="L262" s="19"/>
      <c r="M262" s="19"/>
      <c r="N262" s="19"/>
      <c r="O262" s="19"/>
      <c r="P262" s="3"/>
      <c r="Q262" s="19"/>
      <c r="R262" s="19"/>
      <c r="S262" s="1"/>
    </row>
    <row r="263" spans="1:19">
      <c r="A263" s="120">
        <v>120</v>
      </c>
      <c r="B263" s="121">
        <v>30</v>
      </c>
      <c r="C263" s="119">
        <v>-1</v>
      </c>
      <c r="D263" s="53">
        <f t="shared" si="22"/>
        <v>11.766</v>
      </c>
      <c r="E263" s="53">
        <f>F254/C254</f>
        <v>0.83749999999999991</v>
      </c>
      <c r="F263" s="53">
        <f>D263/C254</f>
        <v>0.32683333333333331</v>
      </c>
      <c r="G263" s="53">
        <f t="shared" si="23"/>
        <v>0.39024875621890548</v>
      </c>
      <c r="H263" s="3"/>
      <c r="I263" s="3"/>
      <c r="J263" s="3"/>
      <c r="K263" s="3"/>
      <c r="L263" s="19"/>
      <c r="M263" s="54"/>
      <c r="N263" s="33" t="s">
        <v>3</v>
      </c>
      <c r="O263" s="55" t="s">
        <v>29</v>
      </c>
      <c r="P263" s="19"/>
      <c r="Q263" s="19"/>
      <c r="R263" s="19"/>
      <c r="S263" s="70"/>
    </row>
    <row r="264" spans="1:19">
      <c r="A264" s="120">
        <v>158</v>
      </c>
      <c r="B264" s="121">
        <v>40</v>
      </c>
      <c r="C264" s="119">
        <v>-1</v>
      </c>
      <c r="D264" s="53">
        <f t="shared" si="22"/>
        <v>14.806000000000001</v>
      </c>
      <c r="E264" s="53">
        <f>F254/C254</f>
        <v>0.83749999999999991</v>
      </c>
      <c r="F264" s="53">
        <f>D264/C254</f>
        <v>0.4112777777777778</v>
      </c>
      <c r="G264" s="53">
        <f t="shared" si="23"/>
        <v>0.49107794361525714</v>
      </c>
      <c r="H264" s="3"/>
      <c r="I264" s="3"/>
      <c r="J264" s="3"/>
      <c r="K264" s="3"/>
      <c r="L264" s="19"/>
      <c r="M264" s="31" t="s">
        <v>26</v>
      </c>
      <c r="N264" s="34" t="s">
        <v>27</v>
      </c>
      <c r="O264" s="16" t="s">
        <v>30</v>
      </c>
      <c r="P264" s="19"/>
      <c r="Q264" s="19"/>
      <c r="R264" s="19"/>
      <c r="S264" s="10"/>
    </row>
    <row r="265" spans="1:19">
      <c r="A265" s="120">
        <v>222</v>
      </c>
      <c r="B265" s="121">
        <v>60</v>
      </c>
      <c r="C265" s="119">
        <v>0</v>
      </c>
      <c r="D265" s="53">
        <f t="shared" si="22"/>
        <v>19.926000000000002</v>
      </c>
      <c r="E265" s="53">
        <f>F254/C254</f>
        <v>0.83749999999999991</v>
      </c>
      <c r="F265" s="53">
        <f>D265/C254</f>
        <v>0.5535000000000001</v>
      </c>
      <c r="G265" s="53">
        <f t="shared" si="23"/>
        <v>0.66089552238805993</v>
      </c>
      <c r="H265" s="3"/>
      <c r="I265" s="3"/>
      <c r="J265" s="3"/>
      <c r="K265" s="3"/>
      <c r="L265" s="3"/>
      <c r="M265" s="56"/>
      <c r="N265" s="35" t="s">
        <v>32</v>
      </c>
      <c r="O265" s="32" t="s">
        <v>28</v>
      </c>
      <c r="P265" s="3"/>
      <c r="Q265" s="3"/>
      <c r="R265" s="3"/>
      <c r="S265" s="1"/>
    </row>
    <row r="266" spans="1:19">
      <c r="A266" s="120">
        <v>290</v>
      </c>
      <c r="B266" s="121">
        <v>80</v>
      </c>
      <c r="C266" s="119">
        <v>0</v>
      </c>
      <c r="D266" s="53">
        <f t="shared" si="22"/>
        <v>25.366</v>
      </c>
      <c r="E266" s="53">
        <f>F254/C254</f>
        <v>0.83749999999999991</v>
      </c>
      <c r="F266" s="53">
        <f>D266/C254</f>
        <v>0.70461111111111108</v>
      </c>
      <c r="G266" s="53">
        <f t="shared" si="23"/>
        <v>0.84132669983416253</v>
      </c>
      <c r="H266" s="3"/>
      <c r="I266" s="3"/>
      <c r="J266" s="3"/>
      <c r="K266" s="3"/>
      <c r="L266" s="3"/>
      <c r="M266" s="106">
        <v>1</v>
      </c>
      <c r="N266" s="100">
        <f>E198</f>
        <v>0.28194444444444444</v>
      </c>
      <c r="O266" s="100">
        <f>F198</f>
        <v>2.1201666666666665</v>
      </c>
      <c r="P266" s="3"/>
      <c r="Q266" s="113" t="s">
        <v>36</v>
      </c>
      <c r="R266" s="51">
        <f>I259</f>
        <v>2.5</v>
      </c>
      <c r="S266" s="1"/>
    </row>
    <row r="267" spans="1:19">
      <c r="A267" s="120">
        <v>342</v>
      </c>
      <c r="B267" s="121">
        <v>100</v>
      </c>
      <c r="C267" s="119">
        <v>0</v>
      </c>
      <c r="D267" s="53">
        <f t="shared" si="22"/>
        <v>29.526</v>
      </c>
      <c r="E267" s="53">
        <f>F254/C254</f>
        <v>0.83749999999999991</v>
      </c>
      <c r="F267" s="53">
        <f>D267/C254</f>
        <v>0.82016666666666671</v>
      </c>
      <c r="G267" s="53">
        <f t="shared" si="23"/>
        <v>0.97930348258706479</v>
      </c>
      <c r="H267" s="3"/>
      <c r="I267" s="3"/>
      <c r="J267" s="3"/>
      <c r="K267" s="3"/>
      <c r="L267" s="57"/>
      <c r="M267" s="106">
        <v>2</v>
      </c>
      <c r="N267" s="100">
        <f>O199</f>
        <v>0.55972222222222223</v>
      </c>
      <c r="O267" s="100">
        <f>P199</f>
        <v>2.1957222222222219</v>
      </c>
      <c r="P267" s="3"/>
      <c r="Q267" s="3"/>
      <c r="R267" s="58"/>
      <c r="S267" s="1"/>
    </row>
    <row r="268" spans="1:19">
      <c r="A268" s="120">
        <v>436</v>
      </c>
      <c r="B268" s="121">
        <v>140</v>
      </c>
      <c r="C268" s="119">
        <v>-4</v>
      </c>
      <c r="D268" s="53">
        <f t="shared" si="22"/>
        <v>37.045999999999999</v>
      </c>
      <c r="E268" s="53">
        <f>F254/C254</f>
        <v>0.83749999999999991</v>
      </c>
      <c r="F268" s="53">
        <f>D268/C254</f>
        <v>1.0290555555555556</v>
      </c>
      <c r="G268" s="53">
        <f t="shared" si="23"/>
        <v>1.2287230514096188</v>
      </c>
      <c r="H268" s="3"/>
      <c r="I268" s="3"/>
      <c r="J268" s="3"/>
      <c r="K268" s="3"/>
      <c r="L268" s="57"/>
      <c r="M268" s="106">
        <v>3</v>
      </c>
      <c r="N268" s="100">
        <f>E278</f>
        <v>0.83749999999999991</v>
      </c>
      <c r="O268" s="100">
        <f>F278</f>
        <v>2.3068333333333331</v>
      </c>
      <c r="P268" s="3"/>
      <c r="Q268" s="3"/>
      <c r="R268" s="58"/>
      <c r="S268" s="1"/>
    </row>
    <row r="269" spans="1:19">
      <c r="A269" s="120">
        <v>506</v>
      </c>
      <c r="B269" s="121">
        <v>180</v>
      </c>
      <c r="C269" s="119">
        <v>-3</v>
      </c>
      <c r="D269" s="53">
        <f t="shared" si="22"/>
        <v>42.646000000000001</v>
      </c>
      <c r="E269" s="53">
        <f>F254/C254</f>
        <v>0.83749999999999991</v>
      </c>
      <c r="F269" s="53">
        <f>D269/C254</f>
        <v>1.1846111111111111</v>
      </c>
      <c r="G269" s="53">
        <f t="shared" si="23"/>
        <v>1.4144610281923715</v>
      </c>
      <c r="H269" s="3"/>
      <c r="I269" s="3"/>
      <c r="J269" s="3"/>
      <c r="K269" s="3"/>
      <c r="L269" s="3"/>
      <c r="M269" s="62"/>
      <c r="N269" s="83"/>
      <c r="O269" s="83"/>
      <c r="P269" s="3"/>
      <c r="Q269" s="3"/>
      <c r="R269" s="3"/>
      <c r="S269" s="1"/>
    </row>
    <row r="270" spans="1:19">
      <c r="A270" s="120">
        <v>670</v>
      </c>
      <c r="B270" s="121">
        <v>220</v>
      </c>
      <c r="C270" s="119">
        <v>-3</v>
      </c>
      <c r="D270" s="53">
        <f t="shared" si="22"/>
        <v>55.765999999999998</v>
      </c>
      <c r="E270" s="53">
        <f>F254/C254</f>
        <v>0.83749999999999991</v>
      </c>
      <c r="F270" s="53">
        <f>D270/C254</f>
        <v>1.5490555555555554</v>
      </c>
      <c r="G270" s="53">
        <f t="shared" si="23"/>
        <v>1.8496185737976782</v>
      </c>
      <c r="H270" s="3"/>
      <c r="I270" s="3"/>
      <c r="J270" s="3"/>
      <c r="K270" s="3"/>
      <c r="L270" s="3"/>
      <c r="M270" s="44"/>
      <c r="N270" s="44"/>
      <c r="O270" s="44"/>
      <c r="P270" s="3"/>
      <c r="Q270" s="3"/>
      <c r="R270" s="3"/>
      <c r="S270" s="1"/>
    </row>
    <row r="271" spans="1:19">
      <c r="A271" s="120">
        <v>740</v>
      </c>
      <c r="B271" s="121">
        <v>280</v>
      </c>
      <c r="C271" s="119">
        <v>-4</v>
      </c>
      <c r="D271" s="53">
        <f t="shared" si="22"/>
        <v>61.366</v>
      </c>
      <c r="E271" s="53">
        <f>F254/C254</f>
        <v>0.83749999999999991</v>
      </c>
      <c r="F271" s="53">
        <f>D271/C254</f>
        <v>1.7046111111111111</v>
      </c>
      <c r="G271" s="53">
        <f t="shared" si="23"/>
        <v>2.0353565505804312</v>
      </c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1"/>
    </row>
    <row r="272" spans="1:19">
      <c r="A272" s="120">
        <v>756</v>
      </c>
      <c r="B272" s="121">
        <v>300</v>
      </c>
      <c r="C272" s="119">
        <v>-4</v>
      </c>
      <c r="D272" s="53">
        <f t="shared" si="22"/>
        <v>62.646000000000001</v>
      </c>
      <c r="E272" s="53">
        <f>F254/C254</f>
        <v>0.83749999999999991</v>
      </c>
      <c r="F272" s="53">
        <f>D272/C254</f>
        <v>1.7401666666666666</v>
      </c>
      <c r="G272" s="53">
        <f t="shared" si="23"/>
        <v>2.0778109452736322</v>
      </c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1"/>
    </row>
    <row r="273" spans="1:19">
      <c r="A273" s="120">
        <v>808</v>
      </c>
      <c r="B273" s="121">
        <v>350</v>
      </c>
      <c r="C273" s="119">
        <v>-4</v>
      </c>
      <c r="D273" s="53">
        <f t="shared" si="22"/>
        <v>66.805999999999997</v>
      </c>
      <c r="E273" s="53">
        <f>F254/C254</f>
        <v>0.83749999999999991</v>
      </c>
      <c r="F273" s="53">
        <f>D273/C254</f>
        <v>1.8557222222222221</v>
      </c>
      <c r="G273" s="53">
        <f t="shared" si="23"/>
        <v>2.2157877280265339</v>
      </c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1"/>
    </row>
    <row r="274" spans="1:19">
      <c r="A274" s="120">
        <v>936</v>
      </c>
      <c r="B274" s="121">
        <v>400</v>
      </c>
      <c r="C274" s="119">
        <v>-3</v>
      </c>
      <c r="D274" s="110">
        <f t="shared" si="22"/>
        <v>77.045999999999992</v>
      </c>
      <c r="E274" s="110">
        <f>F254/C254</f>
        <v>0.83749999999999991</v>
      </c>
      <c r="F274" s="110">
        <f>D274/C254</f>
        <v>2.1401666666666666</v>
      </c>
      <c r="G274" s="110">
        <f t="shared" si="23"/>
        <v>2.5554228855721393</v>
      </c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1"/>
    </row>
    <row r="275" spans="1:19">
      <c r="A275" s="120">
        <v>958</v>
      </c>
      <c r="B275" s="121">
        <v>450</v>
      </c>
      <c r="C275" s="119">
        <v>-3</v>
      </c>
      <c r="D275" s="53">
        <f t="shared" si="22"/>
        <v>78.805999999999997</v>
      </c>
      <c r="E275" s="53">
        <f>F254/C254</f>
        <v>0.83749999999999991</v>
      </c>
      <c r="F275" s="53">
        <f>D275/C254</f>
        <v>2.1890555555555555</v>
      </c>
      <c r="G275" s="53">
        <f t="shared" si="23"/>
        <v>2.6137976782752905</v>
      </c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1"/>
    </row>
    <row r="276" spans="1:19">
      <c r="A276" s="120">
        <v>986</v>
      </c>
      <c r="B276" s="121">
        <v>500</v>
      </c>
      <c r="C276" s="119">
        <v>-2</v>
      </c>
      <c r="D276" s="53">
        <f t="shared" si="22"/>
        <v>81.045999999999992</v>
      </c>
      <c r="E276" s="53">
        <f>F254/C254</f>
        <v>0.83749999999999991</v>
      </c>
      <c r="F276" s="53">
        <f>D276/C254</f>
        <v>2.2512777777777777</v>
      </c>
      <c r="G276" s="53">
        <f t="shared" si="23"/>
        <v>2.6880928689883916</v>
      </c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1"/>
    </row>
    <row r="277" spans="1:19">
      <c r="A277" s="123">
        <v>993</v>
      </c>
      <c r="B277" s="121">
        <v>600</v>
      </c>
      <c r="C277" s="121">
        <v>-2</v>
      </c>
      <c r="D277" s="53">
        <f t="shared" si="22"/>
        <v>81.605999999999995</v>
      </c>
      <c r="E277" s="53">
        <f>F254/C254</f>
        <v>0.83749999999999991</v>
      </c>
      <c r="F277" s="53">
        <f>D277/C254</f>
        <v>2.266833333333333</v>
      </c>
      <c r="G277" s="53">
        <f t="shared" si="23"/>
        <v>2.7066666666666666</v>
      </c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1"/>
    </row>
    <row r="278" spans="1:19">
      <c r="A278" s="125">
        <v>1011</v>
      </c>
      <c r="B278" s="121">
        <v>700</v>
      </c>
      <c r="C278" s="121">
        <v>-3</v>
      </c>
      <c r="D278" s="53">
        <f t="shared" si="22"/>
        <v>83.045999999999992</v>
      </c>
      <c r="E278" s="53">
        <f>F254/C254</f>
        <v>0.83749999999999991</v>
      </c>
      <c r="F278" s="53">
        <f>D278/C254</f>
        <v>2.3068333333333331</v>
      </c>
      <c r="G278" s="53">
        <f t="shared" si="23"/>
        <v>2.7544278606965173</v>
      </c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1"/>
    </row>
    <row r="279" spans="1:19">
      <c r="A279" s="123">
        <v>986</v>
      </c>
      <c r="B279" s="121">
        <v>800</v>
      </c>
      <c r="C279" s="121">
        <v>-1</v>
      </c>
      <c r="D279" s="53">
        <f t="shared" ref="D279" si="24">2.166+(A279*0.08)</f>
        <v>81.045999999999992</v>
      </c>
      <c r="E279" s="53">
        <f>F254/C254</f>
        <v>0.83749999999999991</v>
      </c>
      <c r="F279" s="53">
        <f>D279/C254</f>
        <v>2.2512777777777777</v>
      </c>
      <c r="G279" s="53">
        <f t="shared" ref="G279" si="25">(F279/E279)</f>
        <v>2.6880928689883916</v>
      </c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1"/>
    </row>
    <row r="280" spans="1:19">
      <c r="A280" s="13"/>
      <c r="B280" s="11"/>
      <c r="C280" s="11"/>
      <c r="D280" s="59"/>
      <c r="E280" s="59"/>
      <c r="F280" s="59"/>
      <c r="G280" s="59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1"/>
    </row>
    <row r="281" spans="1:19">
      <c r="A281" s="74"/>
      <c r="B281" s="75"/>
      <c r="C281" s="75"/>
      <c r="D281" s="76"/>
      <c r="E281" s="76"/>
      <c r="F281" s="76"/>
      <c r="G281" s="76"/>
      <c r="H281" s="44"/>
      <c r="I281" s="44"/>
      <c r="J281" s="3"/>
      <c r="K281" s="3"/>
      <c r="L281" s="3"/>
      <c r="M281" s="3"/>
      <c r="N281" s="3"/>
      <c r="O281" s="3"/>
      <c r="P281" s="3"/>
      <c r="Q281" s="3"/>
      <c r="R281" s="3"/>
      <c r="S281" s="1"/>
    </row>
    <row r="282" spans="1:19">
      <c r="A282" s="74"/>
      <c r="B282" s="75"/>
      <c r="C282" s="75"/>
      <c r="D282" s="76"/>
      <c r="E282" s="76"/>
      <c r="F282" s="76"/>
      <c r="G282" s="76"/>
      <c r="H282" s="44"/>
      <c r="I282" s="44"/>
      <c r="J282" s="3"/>
      <c r="K282" s="3"/>
      <c r="L282" s="3"/>
      <c r="M282" s="3"/>
      <c r="N282" s="3"/>
      <c r="O282" s="3"/>
      <c r="P282" s="3"/>
      <c r="Q282" s="3"/>
      <c r="R282" s="3"/>
      <c r="S282" s="1"/>
    </row>
    <row r="283" spans="1:19">
      <c r="A283" s="84"/>
      <c r="B283" s="85"/>
      <c r="C283" s="85"/>
      <c r="D283" s="85"/>
      <c r="E283" s="85"/>
      <c r="F283" s="85"/>
      <c r="G283" s="84"/>
      <c r="H283" s="86"/>
      <c r="I283" s="86"/>
      <c r="J283" s="3"/>
      <c r="K283" s="3"/>
      <c r="L283" s="3"/>
      <c r="M283" s="3"/>
      <c r="N283" s="3"/>
      <c r="O283" s="3"/>
      <c r="P283" s="3"/>
      <c r="Q283" s="3"/>
      <c r="R283" s="3"/>
      <c r="S283" s="1"/>
    </row>
    <row r="284" spans="1:19" ht="14.25">
      <c r="A284" s="87"/>
      <c r="B284" s="88"/>
      <c r="C284" s="62"/>
      <c r="D284" s="89"/>
      <c r="E284" s="88"/>
      <c r="F284" s="90"/>
      <c r="G284" s="84"/>
      <c r="H284" s="91"/>
      <c r="I284" s="66"/>
      <c r="J284" s="4"/>
      <c r="K284" s="4"/>
      <c r="L284" s="4"/>
      <c r="M284" s="4"/>
      <c r="N284" s="4"/>
      <c r="O284" s="4"/>
      <c r="P284" s="4"/>
      <c r="Q284" s="4"/>
      <c r="R284" s="1"/>
      <c r="S284" s="1"/>
    </row>
    <row r="285" spans="1:19" ht="14.25">
      <c r="A285" s="44"/>
      <c r="B285" s="44"/>
      <c r="C285" s="62"/>
      <c r="D285" s="60"/>
      <c r="E285" s="60"/>
      <c r="F285" s="62"/>
      <c r="G285" s="44"/>
      <c r="H285" s="92"/>
      <c r="I285" s="66"/>
      <c r="J285" s="4"/>
      <c r="K285" s="4"/>
      <c r="L285" s="4"/>
      <c r="M285" s="4"/>
      <c r="N285" s="4"/>
      <c r="O285" s="4"/>
      <c r="P285" s="4"/>
      <c r="Q285" s="4"/>
      <c r="R285" s="1"/>
      <c r="S285" s="1"/>
    </row>
    <row r="286" spans="1:19" ht="15">
      <c r="A286" s="44"/>
      <c r="B286" s="44"/>
      <c r="C286" s="62"/>
      <c r="D286" s="60"/>
      <c r="E286" s="60"/>
      <c r="F286" s="93"/>
      <c r="G286" s="44"/>
      <c r="H286" s="92"/>
      <c r="I286" s="37"/>
      <c r="J286" s="4"/>
      <c r="K286" s="4"/>
      <c r="L286" s="4"/>
      <c r="M286" s="4"/>
      <c r="N286" s="4"/>
      <c r="O286" s="4"/>
      <c r="P286" s="4"/>
      <c r="Q286" s="4"/>
      <c r="R286" s="1"/>
      <c r="S286" s="1"/>
    </row>
    <row r="287" spans="1:19" ht="15">
      <c r="A287" s="44"/>
      <c r="B287" s="44"/>
      <c r="C287" s="94"/>
      <c r="D287" s="60"/>
      <c r="E287" s="60"/>
      <c r="F287" s="93"/>
      <c r="G287" s="44"/>
      <c r="H287" s="65"/>
      <c r="I287" s="61"/>
      <c r="J287" s="4"/>
      <c r="K287" s="4"/>
      <c r="L287" s="4"/>
      <c r="M287" s="4"/>
      <c r="N287" s="4"/>
      <c r="O287" s="4"/>
      <c r="P287" s="4"/>
      <c r="Q287" s="4"/>
      <c r="R287" s="1"/>
      <c r="S287" s="1"/>
    </row>
    <row r="288" spans="1:19" ht="15">
      <c r="A288" s="44"/>
      <c r="B288" s="95"/>
      <c r="C288" s="96"/>
      <c r="D288" s="60"/>
      <c r="E288" s="60"/>
      <c r="F288" s="93"/>
      <c r="G288" s="60"/>
      <c r="H288" s="60"/>
      <c r="I288" s="60"/>
      <c r="J288" s="4"/>
      <c r="K288" s="4"/>
      <c r="L288" s="4"/>
      <c r="M288" s="4"/>
      <c r="N288" s="4"/>
      <c r="O288" s="4"/>
      <c r="P288" s="4"/>
      <c r="Q288" s="4"/>
      <c r="R288" s="1"/>
      <c r="S288" s="1"/>
    </row>
    <row r="289" spans="1:19" ht="14.25">
      <c r="A289" s="62"/>
      <c r="B289" s="62"/>
      <c r="C289" s="62"/>
      <c r="D289" s="62"/>
      <c r="E289" s="62"/>
      <c r="F289" s="62"/>
      <c r="G289" s="62"/>
      <c r="H289" s="62"/>
      <c r="I289" s="44"/>
      <c r="J289" s="4"/>
      <c r="K289" s="4"/>
      <c r="L289" s="4"/>
      <c r="M289" s="4"/>
      <c r="N289" s="4"/>
      <c r="O289" s="4"/>
      <c r="P289" s="4"/>
      <c r="Q289" s="4"/>
      <c r="R289" s="1"/>
      <c r="S289" s="1"/>
    </row>
    <row r="290" spans="1:19" ht="14.25">
      <c r="A290" s="62"/>
      <c r="B290" s="62"/>
      <c r="C290" s="62"/>
      <c r="D290" s="62"/>
      <c r="E290" s="62"/>
      <c r="F290" s="62"/>
      <c r="G290" s="97"/>
      <c r="H290" s="84"/>
      <c r="I290" s="96"/>
      <c r="J290" s="4"/>
      <c r="K290" s="4"/>
      <c r="L290" s="4"/>
      <c r="M290" s="4"/>
      <c r="N290" s="4"/>
      <c r="O290" s="4"/>
      <c r="P290" s="4"/>
      <c r="Q290" s="4"/>
      <c r="R290" s="1"/>
      <c r="S290" s="1"/>
    </row>
    <row r="291" spans="1:19" ht="14.25">
      <c r="A291" s="98"/>
      <c r="B291" s="75"/>
      <c r="C291" s="75"/>
      <c r="D291" s="76"/>
      <c r="E291" s="76"/>
      <c r="F291" s="76"/>
      <c r="G291" s="76"/>
      <c r="H291" s="44"/>
      <c r="I291" s="44"/>
      <c r="J291" s="4"/>
      <c r="K291" s="4"/>
      <c r="L291" s="4"/>
      <c r="M291" s="4"/>
      <c r="N291" s="4"/>
      <c r="O291" s="4"/>
      <c r="P291" s="4"/>
      <c r="Q291" s="4"/>
      <c r="R291" s="1"/>
      <c r="S291" s="1"/>
    </row>
    <row r="292" spans="1:19" ht="14.25">
      <c r="A292" s="98"/>
      <c r="B292" s="75"/>
      <c r="C292" s="75"/>
      <c r="D292" s="76"/>
      <c r="E292" s="76"/>
      <c r="F292" s="76"/>
      <c r="G292" s="76"/>
      <c r="H292" s="44"/>
      <c r="I292" s="44"/>
      <c r="J292" s="4"/>
      <c r="K292" s="4"/>
      <c r="L292" s="4"/>
      <c r="M292" s="4"/>
      <c r="N292" s="4"/>
      <c r="O292" s="4"/>
      <c r="P292" s="4"/>
      <c r="Q292" s="4"/>
      <c r="R292" s="1"/>
      <c r="S292" s="1"/>
    </row>
    <row r="293" spans="1:19" ht="14.25">
      <c r="A293" s="98"/>
      <c r="B293" s="75"/>
      <c r="C293" s="75"/>
      <c r="D293" s="76"/>
      <c r="E293" s="76"/>
      <c r="F293" s="76"/>
      <c r="G293" s="76"/>
      <c r="H293" s="44"/>
      <c r="I293" s="44"/>
      <c r="J293" s="4"/>
      <c r="K293" s="4"/>
      <c r="L293" s="4"/>
      <c r="M293" s="4"/>
      <c r="N293" s="4"/>
      <c r="O293" s="4"/>
      <c r="P293" s="4"/>
      <c r="Q293" s="4"/>
      <c r="R293" s="1"/>
      <c r="S293" s="1"/>
    </row>
    <row r="294" spans="1:19" ht="14.25">
      <c r="A294" s="98"/>
      <c r="B294" s="75"/>
      <c r="C294" s="75"/>
      <c r="D294" s="76"/>
      <c r="E294" s="76"/>
      <c r="F294" s="76"/>
      <c r="G294" s="76"/>
      <c r="H294" s="44"/>
      <c r="I294" s="44"/>
      <c r="J294" s="4"/>
      <c r="K294" s="4"/>
      <c r="L294" s="4"/>
      <c r="M294" s="4"/>
      <c r="N294" s="4"/>
      <c r="O294" s="4"/>
      <c r="P294" s="4"/>
      <c r="Q294" s="4"/>
      <c r="R294" s="1"/>
      <c r="S294" s="1"/>
    </row>
    <row r="295" spans="1:19" ht="14.25">
      <c r="A295" s="98"/>
      <c r="B295" s="75"/>
      <c r="C295" s="75"/>
      <c r="D295" s="76"/>
      <c r="E295" s="76"/>
      <c r="F295" s="76"/>
      <c r="G295" s="76"/>
      <c r="H295" s="44"/>
      <c r="I295" s="44"/>
      <c r="J295" s="4"/>
      <c r="K295" s="4"/>
      <c r="L295" s="4"/>
      <c r="M295" s="4"/>
      <c r="N295" s="4"/>
      <c r="O295" s="4"/>
      <c r="P295" s="4"/>
      <c r="Q295" s="4"/>
      <c r="R295" s="1"/>
      <c r="S295" s="1"/>
    </row>
    <row r="296" spans="1:19" ht="14.25">
      <c r="A296" s="98"/>
      <c r="B296" s="75"/>
      <c r="C296" s="75"/>
      <c r="D296" s="76"/>
      <c r="E296" s="76"/>
      <c r="F296" s="76"/>
      <c r="G296" s="76"/>
      <c r="H296" s="44"/>
      <c r="I296" s="44"/>
      <c r="J296" s="4"/>
      <c r="K296" s="3"/>
      <c r="L296" s="79"/>
      <c r="M296" s="9"/>
      <c r="N296" s="4"/>
      <c r="O296" s="4"/>
      <c r="P296" s="4"/>
      <c r="Q296" s="4"/>
      <c r="R296" s="1"/>
      <c r="S296" s="1"/>
    </row>
    <row r="297" spans="1:19" ht="14.25">
      <c r="A297" s="98"/>
      <c r="B297" s="75"/>
      <c r="C297" s="75"/>
      <c r="D297" s="76"/>
      <c r="E297" s="76"/>
      <c r="F297" s="76"/>
      <c r="G297" s="76"/>
      <c r="H297" s="44"/>
      <c r="I297" s="44"/>
      <c r="J297" s="5"/>
      <c r="K297" s="3"/>
      <c r="L297" s="4"/>
      <c r="M297" s="79"/>
      <c r="N297" s="4"/>
      <c r="O297" s="4"/>
      <c r="P297" s="4"/>
      <c r="Q297" s="4"/>
      <c r="R297" s="1"/>
      <c r="S297" s="1"/>
    </row>
    <row r="298" spans="1:19" ht="14.25">
      <c r="A298" s="98"/>
      <c r="B298" s="75"/>
      <c r="C298" s="75"/>
      <c r="D298" s="76"/>
      <c r="E298" s="76"/>
      <c r="F298" s="76"/>
      <c r="G298" s="76"/>
      <c r="H298" s="44"/>
      <c r="I298" s="44"/>
      <c r="J298" s="3"/>
      <c r="K298" s="4"/>
      <c r="L298" s="4"/>
      <c r="M298" s="4"/>
      <c r="N298" s="4"/>
      <c r="O298" s="4"/>
      <c r="P298" s="4"/>
      <c r="Q298" s="4"/>
      <c r="R298" s="1"/>
      <c r="S298" s="1"/>
    </row>
    <row r="299" spans="1:19" ht="14.25">
      <c r="A299" s="98"/>
      <c r="B299" s="75"/>
      <c r="C299" s="75"/>
      <c r="D299" s="76"/>
      <c r="E299" s="76"/>
      <c r="F299" s="76"/>
      <c r="G299" s="76"/>
      <c r="H299" s="44"/>
      <c r="I299" s="44"/>
      <c r="J299" s="3"/>
      <c r="K299" s="4"/>
      <c r="S299" s="1"/>
    </row>
    <row r="300" spans="1:19">
      <c r="A300" s="98"/>
      <c r="B300" s="75"/>
      <c r="C300" s="75"/>
      <c r="D300" s="76"/>
      <c r="E300" s="76"/>
      <c r="F300" s="76"/>
      <c r="G300" s="76"/>
      <c r="H300" s="44"/>
      <c r="I300" s="44"/>
      <c r="J300" s="3"/>
      <c r="K300" s="3"/>
      <c r="S300" s="1"/>
    </row>
    <row r="301" spans="1:19">
      <c r="A301" s="98"/>
      <c r="B301" s="75"/>
      <c r="C301" s="75"/>
      <c r="D301" s="76"/>
      <c r="E301" s="76"/>
      <c r="F301" s="76"/>
      <c r="G301" s="76"/>
      <c r="H301" s="44"/>
      <c r="I301" s="44"/>
      <c r="J301" s="3"/>
      <c r="K301" s="3"/>
      <c r="S301" s="1"/>
    </row>
    <row r="302" spans="1:19">
      <c r="A302" s="98"/>
      <c r="B302" s="75"/>
      <c r="C302" s="75"/>
      <c r="D302" s="76"/>
      <c r="E302" s="76"/>
      <c r="F302" s="76"/>
      <c r="G302" s="76"/>
      <c r="H302" s="44"/>
      <c r="I302" s="44"/>
      <c r="J302" s="3"/>
      <c r="K302" s="1"/>
      <c r="S302" s="1"/>
    </row>
    <row r="303" spans="1:19">
      <c r="A303" s="98"/>
      <c r="B303" s="75"/>
      <c r="C303" s="75"/>
      <c r="D303" s="76"/>
      <c r="E303" s="76"/>
      <c r="F303" s="76"/>
      <c r="G303" s="76"/>
      <c r="H303" s="44"/>
      <c r="I303" s="44"/>
      <c r="J303" s="3"/>
      <c r="K303" s="1"/>
      <c r="L303" s="1"/>
      <c r="M303" s="1"/>
      <c r="N303" s="1"/>
      <c r="O303" s="1"/>
      <c r="P303" s="1"/>
      <c r="Q303" s="29"/>
      <c r="R303" s="29"/>
      <c r="S303" s="29"/>
    </row>
    <row r="304" spans="1:19">
      <c r="A304" s="98"/>
      <c r="B304" s="75"/>
      <c r="C304" s="75"/>
      <c r="D304" s="76"/>
      <c r="E304" s="76"/>
      <c r="F304" s="76"/>
      <c r="G304" s="76"/>
      <c r="H304" s="44"/>
      <c r="I304" s="44"/>
      <c r="J304" s="3"/>
      <c r="K304" s="3"/>
      <c r="L304" s="3"/>
      <c r="M304" s="1"/>
      <c r="N304" s="1"/>
      <c r="O304" s="1"/>
      <c r="P304" s="1"/>
      <c r="Q304" s="1"/>
      <c r="R304" s="1"/>
      <c r="S304" s="1"/>
    </row>
    <row r="305" spans="1:19">
      <c r="A305" s="98"/>
      <c r="B305" s="75"/>
      <c r="C305" s="75"/>
      <c r="D305" s="76"/>
      <c r="E305" s="76"/>
      <c r="F305" s="76"/>
      <c r="G305" s="76"/>
      <c r="H305" s="44"/>
      <c r="I305" s="44"/>
      <c r="J305" s="1"/>
      <c r="K305" s="1"/>
      <c r="L305" s="1"/>
      <c r="S305" s="1"/>
    </row>
    <row r="306" spans="1:19">
      <c r="A306" s="98"/>
      <c r="B306" s="75"/>
      <c r="C306" s="75"/>
      <c r="D306" s="76"/>
      <c r="E306" s="76"/>
      <c r="F306" s="76"/>
      <c r="G306" s="76"/>
      <c r="H306" s="44"/>
      <c r="I306" s="44"/>
      <c r="J306" s="1"/>
      <c r="K306" s="1"/>
      <c r="L306" s="1"/>
      <c r="S306" s="1"/>
    </row>
    <row r="307" spans="1:19" ht="14.25">
      <c r="A307" s="99"/>
      <c r="B307" s="75"/>
      <c r="C307" s="75"/>
      <c r="D307" s="76"/>
      <c r="E307" s="76"/>
      <c r="F307" s="76"/>
      <c r="G307" s="76"/>
      <c r="H307" s="44"/>
      <c r="I307" s="44"/>
      <c r="J307" s="1"/>
      <c r="K307" s="1"/>
      <c r="L307" s="4"/>
      <c r="M307" s="4"/>
      <c r="N307" s="4"/>
      <c r="O307" s="4"/>
      <c r="P307" s="4"/>
      <c r="Q307" s="4"/>
      <c r="R307" s="1"/>
      <c r="S307" s="1"/>
    </row>
    <row r="308" spans="1:19" ht="18.75">
      <c r="A308" s="98"/>
      <c r="B308" s="75"/>
      <c r="C308" s="75"/>
      <c r="D308" s="76"/>
      <c r="E308" s="76"/>
      <c r="F308" s="76"/>
      <c r="G308" s="76"/>
      <c r="H308" s="44"/>
      <c r="I308" s="44"/>
      <c r="J308" s="1"/>
      <c r="K308" s="1"/>
      <c r="L308" s="130" t="s">
        <v>33</v>
      </c>
      <c r="M308" s="130"/>
      <c r="N308" s="130"/>
      <c r="O308" s="130" t="s">
        <v>75</v>
      </c>
      <c r="P308" s="130"/>
      <c r="Q308" s="27" t="s">
        <v>35</v>
      </c>
      <c r="R308" s="28">
        <f>O268-O266</f>
        <v>0.18666666666666654</v>
      </c>
      <c r="S308" s="71">
        <f>R308/R309</f>
        <v>0.3359999999999998</v>
      </c>
    </row>
    <row r="309" spans="1:19" ht="15.75">
      <c r="A309" s="13"/>
      <c r="B309" s="11"/>
      <c r="C309" s="11"/>
      <c r="D309" s="59"/>
      <c r="E309" s="76"/>
      <c r="F309" s="76"/>
      <c r="G309" s="59"/>
      <c r="H309" s="18"/>
      <c r="I309" s="18"/>
      <c r="J309" s="1"/>
      <c r="K309" s="101"/>
      <c r="L309" s="130" t="s">
        <v>42</v>
      </c>
      <c r="M309" s="130"/>
      <c r="N309" s="130"/>
      <c r="O309" s="131" t="str">
        <f>S309</f>
        <v>18,5723 º</v>
      </c>
      <c r="P309" s="130"/>
      <c r="Q309" s="27"/>
      <c r="R309" s="28">
        <f>N268-N266</f>
        <v>0.55555555555555547</v>
      </c>
      <c r="S309" s="72" t="s">
        <v>76</v>
      </c>
    </row>
    <row r="310" spans="1:19" ht="14.25">
      <c r="A310" s="13"/>
      <c r="B310" s="11"/>
      <c r="C310" s="11"/>
      <c r="D310" s="59"/>
      <c r="E310" s="59"/>
      <c r="F310" s="59"/>
      <c r="G310" s="59"/>
      <c r="H310" s="3"/>
      <c r="I310" s="3"/>
      <c r="J310" s="1"/>
      <c r="K310" s="1"/>
      <c r="L310" s="79"/>
      <c r="M310" s="79"/>
      <c r="N310" s="79"/>
      <c r="O310" s="69"/>
      <c r="P310" s="79"/>
      <c r="Q310" s="27"/>
      <c r="R310" s="28"/>
      <c r="S310" s="72"/>
    </row>
  </sheetData>
  <sheetProtection selectLockedCells="1" selectUnlockedCells="1"/>
  <mergeCells count="160">
    <mergeCell ref="C15:H15"/>
    <mergeCell ref="I15:K15"/>
    <mergeCell ref="B13:E13"/>
    <mergeCell ref="N19:O19"/>
    <mergeCell ref="D20:E20"/>
    <mergeCell ref="N20:O20"/>
    <mergeCell ref="B8:S8"/>
    <mergeCell ref="L95:N95"/>
    <mergeCell ref="B89:M89"/>
    <mergeCell ref="N89:S89"/>
    <mergeCell ref="C94:H94"/>
    <mergeCell ref="I94:K94"/>
    <mergeCell ref="L94:N94"/>
    <mergeCell ref="B90:L90"/>
    <mergeCell ref="M90:S90"/>
    <mergeCell ref="B91:F91"/>
    <mergeCell ref="G91:L91"/>
    <mergeCell ref="M91:S91"/>
    <mergeCell ref="B93:L93"/>
    <mergeCell ref="M93:S93"/>
    <mergeCell ref="D19:E19"/>
    <mergeCell ref="L15:N15"/>
    <mergeCell ref="D21:E21"/>
    <mergeCell ref="N21:O21"/>
    <mergeCell ref="L16:N16"/>
    <mergeCell ref="B82:S82"/>
    <mergeCell ref="B17:F17"/>
    <mergeCell ref="H17:I17"/>
    <mergeCell ref="L17:P17"/>
    <mergeCell ref="R17:S17"/>
    <mergeCell ref="D18:E18"/>
    <mergeCell ref="N18:O18"/>
    <mergeCell ref="D22:E22"/>
    <mergeCell ref="N22:O22"/>
    <mergeCell ref="B1:S1"/>
    <mergeCell ref="B2:S2"/>
    <mergeCell ref="B3:S3"/>
    <mergeCell ref="B4:S4"/>
    <mergeCell ref="O5:S5"/>
    <mergeCell ref="E5:N5"/>
    <mergeCell ref="B5:D5"/>
    <mergeCell ref="B12:F12"/>
    <mergeCell ref="M12:S12"/>
    <mergeCell ref="B11:L11"/>
    <mergeCell ref="G12:L12"/>
    <mergeCell ref="M11:S11"/>
    <mergeCell ref="M14:S14"/>
    <mergeCell ref="F13:L13"/>
    <mergeCell ref="B14:L14"/>
    <mergeCell ref="B6:S6"/>
    <mergeCell ref="B7:S7"/>
    <mergeCell ref="B9:S9"/>
    <mergeCell ref="N10:S10"/>
    <mergeCell ref="B10:M10"/>
    <mergeCell ref="M13:S13"/>
    <mergeCell ref="B92:E92"/>
    <mergeCell ref="F92:L92"/>
    <mergeCell ref="M92:S92"/>
    <mergeCell ref="B80:S80"/>
    <mergeCell ref="B81:S81"/>
    <mergeCell ref="B83:S83"/>
    <mergeCell ref="B84:D84"/>
    <mergeCell ref="E84:N84"/>
    <mergeCell ref="O84:S84"/>
    <mergeCell ref="B85:S85"/>
    <mergeCell ref="B86:S86"/>
    <mergeCell ref="B88:S88"/>
    <mergeCell ref="B87:S87"/>
    <mergeCell ref="B97:F97"/>
    <mergeCell ref="H97:I97"/>
    <mergeCell ref="L153:N153"/>
    <mergeCell ref="O153:P153"/>
    <mergeCell ref="L154:N154"/>
    <mergeCell ref="O154:P154"/>
    <mergeCell ref="D98:E98"/>
    <mergeCell ref="D99:E99"/>
    <mergeCell ref="D100:E100"/>
    <mergeCell ref="D101:E101"/>
    <mergeCell ref="D102:E102"/>
    <mergeCell ref="L105:R106"/>
    <mergeCell ref="B161:S161"/>
    <mergeCell ref="B162:S162"/>
    <mergeCell ref="B163:S163"/>
    <mergeCell ref="B164:S164"/>
    <mergeCell ref="B165:M165"/>
    <mergeCell ref="N165:S165"/>
    <mergeCell ref="B156:S156"/>
    <mergeCell ref="B157:S157"/>
    <mergeCell ref="B158:S158"/>
    <mergeCell ref="B159:S159"/>
    <mergeCell ref="B160:D160"/>
    <mergeCell ref="E160:N160"/>
    <mergeCell ref="O160:S160"/>
    <mergeCell ref="B168:E168"/>
    <mergeCell ref="F168:L168"/>
    <mergeCell ref="M168:S168"/>
    <mergeCell ref="B169:L169"/>
    <mergeCell ref="M169:S169"/>
    <mergeCell ref="B166:L166"/>
    <mergeCell ref="M166:S166"/>
    <mergeCell ref="B167:F167"/>
    <mergeCell ref="G167:L167"/>
    <mergeCell ref="M167:S167"/>
    <mergeCell ref="R172:S172"/>
    <mergeCell ref="D173:E173"/>
    <mergeCell ref="N173:O173"/>
    <mergeCell ref="D174:E174"/>
    <mergeCell ref="N174:O174"/>
    <mergeCell ref="C170:H170"/>
    <mergeCell ref="I170:K170"/>
    <mergeCell ref="L170:N170"/>
    <mergeCell ref="L171:N171"/>
    <mergeCell ref="B172:F172"/>
    <mergeCell ref="H172:I172"/>
    <mergeCell ref="L172:P172"/>
    <mergeCell ref="B235:S235"/>
    <mergeCell ref="B236:S236"/>
    <mergeCell ref="B237:S237"/>
    <mergeCell ref="B238:S238"/>
    <mergeCell ref="B239:D239"/>
    <mergeCell ref="E239:N239"/>
    <mergeCell ref="O239:S239"/>
    <mergeCell ref="D175:E175"/>
    <mergeCell ref="N175:O175"/>
    <mergeCell ref="D176:E176"/>
    <mergeCell ref="N176:O176"/>
    <mergeCell ref="D177:E177"/>
    <mergeCell ref="N177:O177"/>
    <mergeCell ref="B245:L245"/>
    <mergeCell ref="M245:S245"/>
    <mergeCell ref="B246:F246"/>
    <mergeCell ref="G246:L246"/>
    <mergeCell ref="M246:S246"/>
    <mergeCell ref="B240:S240"/>
    <mergeCell ref="B241:S241"/>
    <mergeCell ref="B242:S242"/>
    <mergeCell ref="B243:S243"/>
    <mergeCell ref="B244:M244"/>
    <mergeCell ref="N244:S244"/>
    <mergeCell ref="C249:H249"/>
    <mergeCell ref="I249:K249"/>
    <mergeCell ref="L249:N249"/>
    <mergeCell ref="L250:N250"/>
    <mergeCell ref="B252:F252"/>
    <mergeCell ref="H252:I252"/>
    <mergeCell ref="B247:E247"/>
    <mergeCell ref="F247:L247"/>
    <mergeCell ref="M247:S247"/>
    <mergeCell ref="B248:L248"/>
    <mergeCell ref="M248:S248"/>
    <mergeCell ref="L260:R261"/>
    <mergeCell ref="L308:N308"/>
    <mergeCell ref="O308:P308"/>
    <mergeCell ref="L309:N309"/>
    <mergeCell ref="O309:P309"/>
    <mergeCell ref="D253:E253"/>
    <mergeCell ref="D254:E254"/>
    <mergeCell ref="D255:E255"/>
    <mergeCell ref="D256:E256"/>
    <mergeCell ref="D257:E257"/>
  </mergeCells>
  <printOptions horizontalCentered="1"/>
  <pageMargins left="0.98425196850393704" right="0.98425196850393704" top="0.39370078740157483" bottom="0.39370078740157483" header="0" footer="0"/>
  <pageSetup scale="52" orientation="landscape" horizontalDpi="4294967294" verticalDpi="300" r:id="rId1"/>
  <headerFooter alignWithMargins="0"/>
  <rowBreaks count="3" manualBreakCount="3">
    <brk id="79" max="18" man="1"/>
    <brk id="155" max="18" man="1"/>
    <brk id="234" max="1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65"/>
  <sheetViews>
    <sheetView topLeftCell="A40" workbookViewId="0">
      <selection activeCell="E46" sqref="E46:G65"/>
    </sheetView>
  </sheetViews>
  <sheetFormatPr baseColWidth="10" defaultRowHeight="12.75"/>
  <sheetData>
    <row r="1" spans="1:7">
      <c r="A1" s="118">
        <v>0</v>
      </c>
      <c r="B1" s="119">
        <v>0</v>
      </c>
      <c r="C1" s="119">
        <v>-5</v>
      </c>
      <c r="E1" s="168">
        <f>A1</f>
        <v>0</v>
      </c>
      <c r="F1" s="168">
        <f t="shared" ref="F1:G1" si="0">B1</f>
        <v>0</v>
      </c>
      <c r="G1" s="168">
        <f>C1+3</f>
        <v>-2</v>
      </c>
    </row>
    <row r="2" spans="1:7">
      <c r="A2" s="120">
        <v>128</v>
      </c>
      <c r="B2" s="121">
        <v>10</v>
      </c>
      <c r="C2" s="119">
        <v>-5</v>
      </c>
      <c r="E2" s="168">
        <f>A2-8</f>
        <v>120</v>
      </c>
      <c r="F2" s="168">
        <f t="shared" ref="F2:F63" si="1">B2</f>
        <v>10</v>
      </c>
      <c r="G2" s="168">
        <f t="shared" ref="G2:G63" si="2">C2+3</f>
        <v>-2</v>
      </c>
    </row>
    <row r="3" spans="1:7">
      <c r="A3" s="120">
        <v>170</v>
      </c>
      <c r="B3" s="121">
        <v>20</v>
      </c>
      <c r="C3" s="119">
        <v>-5</v>
      </c>
      <c r="E3" s="168">
        <f t="shared" ref="E3:E63" si="3">A3-8</f>
        <v>162</v>
      </c>
      <c r="F3" s="168">
        <f t="shared" si="1"/>
        <v>20</v>
      </c>
      <c r="G3" s="168">
        <f t="shared" si="2"/>
        <v>-2</v>
      </c>
    </row>
    <row r="4" spans="1:7">
      <c r="A4" s="120">
        <v>206</v>
      </c>
      <c r="B4" s="121">
        <v>30</v>
      </c>
      <c r="C4" s="119">
        <v>-5</v>
      </c>
      <c r="E4" s="168">
        <f t="shared" si="3"/>
        <v>198</v>
      </c>
      <c r="F4" s="168">
        <f t="shared" si="1"/>
        <v>30</v>
      </c>
      <c r="G4" s="168">
        <f t="shared" si="2"/>
        <v>-2</v>
      </c>
    </row>
    <row r="5" spans="1:7">
      <c r="A5" s="120">
        <v>220</v>
      </c>
      <c r="B5" s="121">
        <v>40</v>
      </c>
      <c r="C5" s="119">
        <v>-5</v>
      </c>
      <c r="E5" s="168">
        <f t="shared" si="3"/>
        <v>212</v>
      </c>
      <c r="F5" s="168">
        <f t="shared" si="1"/>
        <v>40</v>
      </c>
      <c r="G5" s="168">
        <f t="shared" si="2"/>
        <v>-2</v>
      </c>
    </row>
    <row r="6" spans="1:7">
      <c r="A6" s="120">
        <v>259</v>
      </c>
      <c r="B6" s="121">
        <v>60</v>
      </c>
      <c r="C6" s="119">
        <v>-5</v>
      </c>
      <c r="E6" s="168">
        <f t="shared" si="3"/>
        <v>251</v>
      </c>
      <c r="F6" s="168">
        <f t="shared" si="1"/>
        <v>60</v>
      </c>
      <c r="G6" s="168">
        <f t="shared" si="2"/>
        <v>-2</v>
      </c>
    </row>
    <row r="7" spans="1:7">
      <c r="A7" s="120">
        <v>300</v>
      </c>
      <c r="B7" s="121">
        <v>80</v>
      </c>
      <c r="C7" s="119">
        <v>-6</v>
      </c>
      <c r="E7" s="168">
        <f t="shared" si="3"/>
        <v>292</v>
      </c>
      <c r="F7" s="168">
        <f t="shared" si="1"/>
        <v>80</v>
      </c>
      <c r="G7" s="168">
        <f t="shared" si="2"/>
        <v>-3</v>
      </c>
    </row>
    <row r="8" spans="1:7">
      <c r="A8" s="120">
        <v>340</v>
      </c>
      <c r="B8" s="121">
        <v>100</v>
      </c>
      <c r="C8" s="119">
        <v>-6</v>
      </c>
      <c r="E8" s="168">
        <f t="shared" si="3"/>
        <v>332</v>
      </c>
      <c r="F8" s="168">
        <f t="shared" si="1"/>
        <v>100</v>
      </c>
      <c r="G8" s="168">
        <f t="shared" si="2"/>
        <v>-3</v>
      </c>
    </row>
    <row r="9" spans="1:7">
      <c r="A9" s="120">
        <v>420</v>
      </c>
      <c r="B9" s="121">
        <v>140</v>
      </c>
      <c r="C9" s="119">
        <v>-6</v>
      </c>
      <c r="E9" s="168">
        <f t="shared" si="3"/>
        <v>412</v>
      </c>
      <c r="F9" s="168">
        <f t="shared" si="1"/>
        <v>140</v>
      </c>
      <c r="G9" s="168">
        <f t="shared" si="2"/>
        <v>-3</v>
      </c>
    </row>
    <row r="10" spans="1:7">
      <c r="A10" s="120">
        <v>470</v>
      </c>
      <c r="B10" s="121">
        <v>180</v>
      </c>
      <c r="C10" s="119">
        <v>-6</v>
      </c>
      <c r="E10" s="168">
        <f t="shared" si="3"/>
        <v>462</v>
      </c>
      <c r="F10" s="168">
        <f t="shared" si="1"/>
        <v>180</v>
      </c>
      <c r="G10" s="168">
        <f t="shared" si="2"/>
        <v>-3</v>
      </c>
    </row>
    <row r="11" spans="1:7">
      <c r="A11" s="120">
        <v>520</v>
      </c>
      <c r="B11" s="121">
        <v>220</v>
      </c>
      <c r="C11" s="119">
        <v>-7</v>
      </c>
      <c r="E11" s="168">
        <f t="shared" si="3"/>
        <v>512</v>
      </c>
      <c r="F11" s="168">
        <f t="shared" si="1"/>
        <v>220</v>
      </c>
      <c r="G11" s="168">
        <f t="shared" si="2"/>
        <v>-4</v>
      </c>
    </row>
    <row r="12" spans="1:7">
      <c r="A12" s="120">
        <v>566</v>
      </c>
      <c r="B12" s="121">
        <v>280</v>
      </c>
      <c r="C12" s="119">
        <v>-7</v>
      </c>
      <c r="E12" s="168">
        <f t="shared" si="3"/>
        <v>558</v>
      </c>
      <c r="F12" s="168">
        <f t="shared" si="1"/>
        <v>280</v>
      </c>
      <c r="G12" s="168">
        <f t="shared" si="2"/>
        <v>-4</v>
      </c>
    </row>
    <row r="13" spans="1:7">
      <c r="A13" s="120">
        <v>578</v>
      </c>
      <c r="B13" s="121">
        <v>300</v>
      </c>
      <c r="C13" s="119">
        <v>-7</v>
      </c>
      <c r="E13" s="168">
        <f t="shared" si="3"/>
        <v>570</v>
      </c>
      <c r="F13" s="168">
        <f t="shared" si="1"/>
        <v>300</v>
      </c>
      <c r="G13" s="168">
        <f t="shared" si="2"/>
        <v>-4</v>
      </c>
    </row>
    <row r="14" spans="1:7">
      <c r="A14" s="120">
        <v>600</v>
      </c>
      <c r="B14" s="121">
        <v>350</v>
      </c>
      <c r="C14" s="119">
        <v>-7</v>
      </c>
      <c r="E14" s="168">
        <f t="shared" si="3"/>
        <v>592</v>
      </c>
      <c r="F14" s="168">
        <f t="shared" si="1"/>
        <v>350</v>
      </c>
      <c r="G14" s="168">
        <f t="shared" si="2"/>
        <v>-4</v>
      </c>
    </row>
    <row r="15" spans="1:7">
      <c r="A15" s="120">
        <v>642</v>
      </c>
      <c r="B15" s="121">
        <v>400</v>
      </c>
      <c r="C15" s="119">
        <v>-9</v>
      </c>
      <c r="E15" s="168">
        <f t="shared" si="3"/>
        <v>634</v>
      </c>
      <c r="F15" s="168">
        <f t="shared" si="1"/>
        <v>400</v>
      </c>
      <c r="G15" s="168">
        <f t="shared" si="2"/>
        <v>-6</v>
      </c>
    </row>
    <row r="16" spans="1:7">
      <c r="A16" s="120">
        <v>702</v>
      </c>
      <c r="B16" s="121">
        <v>500</v>
      </c>
      <c r="C16" s="119">
        <v>-9</v>
      </c>
      <c r="E16" s="168">
        <f t="shared" si="3"/>
        <v>694</v>
      </c>
      <c r="F16" s="168">
        <f t="shared" si="1"/>
        <v>500</v>
      </c>
      <c r="G16" s="168">
        <f t="shared" si="2"/>
        <v>-6</v>
      </c>
    </row>
    <row r="17" spans="1:7">
      <c r="A17" s="120">
        <v>772</v>
      </c>
      <c r="B17" s="121">
        <v>600</v>
      </c>
      <c r="C17" s="119">
        <v>-9</v>
      </c>
      <c r="E17" s="168">
        <f t="shared" si="3"/>
        <v>764</v>
      </c>
      <c r="F17" s="168">
        <f t="shared" si="1"/>
        <v>600</v>
      </c>
      <c r="G17" s="168">
        <f t="shared" si="2"/>
        <v>-6</v>
      </c>
    </row>
    <row r="18" spans="1:7">
      <c r="A18" s="120">
        <v>895</v>
      </c>
      <c r="B18" s="121">
        <v>700</v>
      </c>
      <c r="C18" s="119">
        <v>-9</v>
      </c>
      <c r="E18" s="168">
        <f t="shared" si="3"/>
        <v>887</v>
      </c>
      <c r="F18" s="168">
        <f t="shared" si="1"/>
        <v>700</v>
      </c>
      <c r="G18" s="168">
        <f t="shared" si="2"/>
        <v>-6</v>
      </c>
    </row>
    <row r="19" spans="1:7">
      <c r="A19" s="125">
        <v>935</v>
      </c>
      <c r="B19" s="121">
        <v>800</v>
      </c>
      <c r="C19" s="119">
        <v>-9</v>
      </c>
      <c r="E19" s="168">
        <f t="shared" si="3"/>
        <v>927</v>
      </c>
      <c r="F19" s="168">
        <f t="shared" si="1"/>
        <v>800</v>
      </c>
      <c r="G19" s="168">
        <f t="shared" si="2"/>
        <v>-6</v>
      </c>
    </row>
    <row r="20" spans="1:7">
      <c r="A20" s="120">
        <v>899</v>
      </c>
      <c r="B20" s="121">
        <v>900</v>
      </c>
      <c r="C20" s="121">
        <v>-7</v>
      </c>
      <c r="E20" s="168">
        <f t="shared" ref="E20:E21" si="4">A20-8</f>
        <v>891</v>
      </c>
      <c r="F20" s="168">
        <f t="shared" ref="F20:F21" si="5">B20</f>
        <v>900</v>
      </c>
      <c r="G20" s="168">
        <f t="shared" ref="G20:G21" si="6">C20+3</f>
        <v>-4</v>
      </c>
    </row>
    <row r="21" spans="1:7">
      <c r="E21" s="168">
        <f t="shared" si="4"/>
        <v>-8</v>
      </c>
      <c r="F21" s="168">
        <f t="shared" si="5"/>
        <v>0</v>
      </c>
      <c r="G21" s="168">
        <f t="shared" si="6"/>
        <v>3</v>
      </c>
    </row>
    <row r="22" spans="1:7">
      <c r="E22" s="168"/>
      <c r="F22" s="168"/>
      <c r="G22" s="168"/>
    </row>
    <row r="23" spans="1:7">
      <c r="E23" s="168"/>
      <c r="F23" s="168"/>
      <c r="G23" s="168"/>
    </row>
    <row r="24" spans="1:7">
      <c r="A24" s="118">
        <v>0</v>
      </c>
      <c r="B24" s="119">
        <v>0</v>
      </c>
      <c r="C24" s="119">
        <v>-6</v>
      </c>
      <c r="E24" s="168">
        <v>0</v>
      </c>
      <c r="F24" s="168">
        <f t="shared" si="1"/>
        <v>0</v>
      </c>
      <c r="G24" s="168">
        <f t="shared" si="2"/>
        <v>-3</v>
      </c>
    </row>
    <row r="25" spans="1:7">
      <c r="A25" s="120">
        <v>28</v>
      </c>
      <c r="B25" s="121">
        <v>10</v>
      </c>
      <c r="C25" s="119">
        <v>-6</v>
      </c>
      <c r="E25" s="168">
        <f t="shared" si="3"/>
        <v>20</v>
      </c>
      <c r="F25" s="168">
        <f t="shared" si="1"/>
        <v>10</v>
      </c>
      <c r="G25" s="168">
        <f t="shared" si="2"/>
        <v>-3</v>
      </c>
    </row>
    <row r="26" spans="1:7">
      <c r="A26" s="120">
        <v>80</v>
      </c>
      <c r="B26" s="121">
        <v>20</v>
      </c>
      <c r="C26" s="119">
        <v>-6</v>
      </c>
      <c r="E26" s="168">
        <f t="shared" si="3"/>
        <v>72</v>
      </c>
      <c r="F26" s="168">
        <f t="shared" si="1"/>
        <v>20</v>
      </c>
      <c r="G26" s="168">
        <f t="shared" si="2"/>
        <v>-3</v>
      </c>
    </row>
    <row r="27" spans="1:7">
      <c r="A27" s="120">
        <v>136</v>
      </c>
      <c r="B27" s="121">
        <v>30</v>
      </c>
      <c r="C27" s="119">
        <v>-4</v>
      </c>
      <c r="E27" s="168">
        <f t="shared" si="3"/>
        <v>128</v>
      </c>
      <c r="F27" s="168">
        <f t="shared" si="1"/>
        <v>30</v>
      </c>
      <c r="G27" s="168">
        <f t="shared" si="2"/>
        <v>-1</v>
      </c>
    </row>
    <row r="28" spans="1:7">
      <c r="A28" s="120">
        <v>171</v>
      </c>
      <c r="B28" s="121">
        <v>40</v>
      </c>
      <c r="C28" s="119">
        <v>-4</v>
      </c>
      <c r="E28" s="168">
        <f t="shared" si="3"/>
        <v>163</v>
      </c>
      <c r="F28" s="168">
        <f t="shared" si="1"/>
        <v>40</v>
      </c>
      <c r="G28" s="168">
        <f t="shared" si="2"/>
        <v>-1</v>
      </c>
    </row>
    <row r="29" spans="1:7">
      <c r="A29" s="120">
        <v>220</v>
      </c>
      <c r="B29" s="121">
        <v>60</v>
      </c>
      <c r="C29" s="119">
        <v>-4</v>
      </c>
      <c r="E29" s="168">
        <f t="shared" si="3"/>
        <v>212</v>
      </c>
      <c r="F29" s="168">
        <f t="shared" si="1"/>
        <v>60</v>
      </c>
      <c r="G29" s="168">
        <f t="shared" si="2"/>
        <v>-1</v>
      </c>
    </row>
    <row r="30" spans="1:7">
      <c r="A30" s="120">
        <v>276</v>
      </c>
      <c r="B30" s="121">
        <v>80</v>
      </c>
      <c r="C30" s="119">
        <v>-4</v>
      </c>
      <c r="E30" s="168">
        <f t="shared" si="3"/>
        <v>268</v>
      </c>
      <c r="F30" s="168">
        <f t="shared" si="1"/>
        <v>80</v>
      </c>
      <c r="G30" s="168">
        <f t="shared" si="2"/>
        <v>-1</v>
      </c>
    </row>
    <row r="31" spans="1:7">
      <c r="A31" s="120">
        <v>310</v>
      </c>
      <c r="B31" s="121">
        <v>100</v>
      </c>
      <c r="C31" s="119">
        <v>-4</v>
      </c>
      <c r="E31" s="168">
        <f t="shared" si="3"/>
        <v>302</v>
      </c>
      <c r="F31" s="168">
        <f t="shared" si="1"/>
        <v>100</v>
      </c>
      <c r="G31" s="168">
        <f t="shared" si="2"/>
        <v>-1</v>
      </c>
    </row>
    <row r="32" spans="1:7">
      <c r="A32" s="120">
        <v>378</v>
      </c>
      <c r="B32" s="121">
        <v>140</v>
      </c>
      <c r="C32" s="119">
        <v>-5</v>
      </c>
      <c r="E32" s="168">
        <f t="shared" si="3"/>
        <v>370</v>
      </c>
      <c r="F32" s="168">
        <f t="shared" si="1"/>
        <v>140</v>
      </c>
      <c r="G32" s="168">
        <f t="shared" si="2"/>
        <v>-2</v>
      </c>
    </row>
    <row r="33" spans="1:7">
      <c r="A33" s="120">
        <v>428</v>
      </c>
      <c r="B33" s="121">
        <v>180</v>
      </c>
      <c r="C33" s="119">
        <v>-5</v>
      </c>
      <c r="E33" s="168">
        <f t="shared" si="3"/>
        <v>420</v>
      </c>
      <c r="F33" s="168">
        <f t="shared" si="1"/>
        <v>180</v>
      </c>
      <c r="G33" s="168">
        <f t="shared" si="2"/>
        <v>-2</v>
      </c>
    </row>
    <row r="34" spans="1:7">
      <c r="A34" s="120">
        <v>578</v>
      </c>
      <c r="B34" s="121">
        <v>220</v>
      </c>
      <c r="C34" s="119">
        <v>-5</v>
      </c>
      <c r="E34" s="168">
        <f t="shared" si="3"/>
        <v>570</v>
      </c>
      <c r="F34" s="168">
        <f t="shared" si="1"/>
        <v>220</v>
      </c>
      <c r="G34" s="168">
        <f t="shared" si="2"/>
        <v>-2</v>
      </c>
    </row>
    <row r="35" spans="1:7">
      <c r="A35" s="120">
        <v>648</v>
      </c>
      <c r="B35" s="121">
        <v>280</v>
      </c>
      <c r="C35" s="119">
        <v>-4</v>
      </c>
      <c r="E35" s="168">
        <f t="shared" si="3"/>
        <v>640</v>
      </c>
      <c r="F35" s="168">
        <f t="shared" si="1"/>
        <v>280</v>
      </c>
      <c r="G35" s="168">
        <f t="shared" si="2"/>
        <v>-1</v>
      </c>
    </row>
    <row r="36" spans="1:7">
      <c r="A36" s="120">
        <v>676</v>
      </c>
      <c r="B36" s="121">
        <v>300</v>
      </c>
      <c r="C36" s="119">
        <v>-7</v>
      </c>
      <c r="E36" s="168">
        <f t="shared" si="3"/>
        <v>668</v>
      </c>
      <c r="F36" s="168">
        <f t="shared" si="1"/>
        <v>300</v>
      </c>
      <c r="G36" s="168">
        <f t="shared" si="2"/>
        <v>-4</v>
      </c>
    </row>
    <row r="37" spans="1:7">
      <c r="A37" s="120">
        <v>714</v>
      </c>
      <c r="B37" s="121">
        <v>350</v>
      </c>
      <c r="C37" s="119">
        <v>-7</v>
      </c>
      <c r="E37" s="168">
        <f t="shared" si="3"/>
        <v>706</v>
      </c>
      <c r="F37" s="168">
        <f t="shared" si="1"/>
        <v>350</v>
      </c>
      <c r="G37" s="168">
        <f t="shared" si="2"/>
        <v>-4</v>
      </c>
    </row>
    <row r="38" spans="1:7">
      <c r="A38" s="120">
        <v>850</v>
      </c>
      <c r="B38" s="121">
        <v>400</v>
      </c>
      <c r="C38" s="119">
        <v>-7</v>
      </c>
      <c r="E38" s="168">
        <f t="shared" si="3"/>
        <v>842</v>
      </c>
      <c r="F38" s="168">
        <f t="shared" si="1"/>
        <v>400</v>
      </c>
      <c r="G38" s="168">
        <f t="shared" si="2"/>
        <v>-4</v>
      </c>
    </row>
    <row r="39" spans="1:7">
      <c r="A39" s="123">
        <v>878</v>
      </c>
      <c r="B39" s="121">
        <v>500</v>
      </c>
      <c r="C39" s="119">
        <v>-7</v>
      </c>
      <c r="E39" s="168">
        <f t="shared" si="3"/>
        <v>870</v>
      </c>
      <c r="F39" s="168">
        <f t="shared" si="1"/>
        <v>500</v>
      </c>
      <c r="G39" s="168">
        <f t="shared" si="2"/>
        <v>-4</v>
      </c>
    </row>
    <row r="40" spans="1:7">
      <c r="A40" s="123">
        <v>907</v>
      </c>
      <c r="B40" s="121">
        <v>600</v>
      </c>
      <c r="C40" s="126">
        <v>-8</v>
      </c>
      <c r="E40" s="168">
        <f t="shared" si="3"/>
        <v>899</v>
      </c>
      <c r="F40" s="168">
        <f t="shared" si="1"/>
        <v>600</v>
      </c>
      <c r="G40" s="168">
        <f t="shared" si="2"/>
        <v>-5</v>
      </c>
    </row>
    <row r="41" spans="1:7">
      <c r="A41" s="123">
        <v>938</v>
      </c>
      <c r="B41" s="121">
        <v>700</v>
      </c>
      <c r="C41" s="126">
        <v>-8</v>
      </c>
      <c r="E41" s="168">
        <f t="shared" si="3"/>
        <v>930</v>
      </c>
      <c r="F41" s="168">
        <f t="shared" si="1"/>
        <v>700</v>
      </c>
      <c r="G41" s="168">
        <f t="shared" si="2"/>
        <v>-5</v>
      </c>
    </row>
    <row r="42" spans="1:7">
      <c r="A42" s="123">
        <v>956</v>
      </c>
      <c r="B42" s="121">
        <v>800</v>
      </c>
      <c r="C42" s="126">
        <v>-8</v>
      </c>
      <c r="E42" s="168">
        <f t="shared" ref="E42:E44" si="7">A42-8</f>
        <v>948</v>
      </c>
      <c r="F42" s="168">
        <f t="shared" ref="F42:F44" si="8">B42</f>
        <v>800</v>
      </c>
      <c r="G42" s="168">
        <f t="shared" ref="G42:G44" si="9">C42+3</f>
        <v>-5</v>
      </c>
    </row>
    <row r="43" spans="1:7">
      <c r="A43" s="125">
        <v>969</v>
      </c>
      <c r="B43" s="121">
        <v>900</v>
      </c>
      <c r="C43" s="121">
        <v>-9</v>
      </c>
      <c r="E43" s="168">
        <f t="shared" si="7"/>
        <v>961</v>
      </c>
      <c r="F43" s="168">
        <f t="shared" si="8"/>
        <v>900</v>
      </c>
      <c r="G43" s="168">
        <f t="shared" si="9"/>
        <v>-6</v>
      </c>
    </row>
    <row r="44" spans="1:7">
      <c r="A44" s="123">
        <v>923</v>
      </c>
      <c r="B44" s="121">
        <v>1000</v>
      </c>
      <c r="C44" s="121">
        <v>-9</v>
      </c>
      <c r="E44" s="168">
        <f t="shared" si="7"/>
        <v>915</v>
      </c>
      <c r="F44" s="168">
        <f t="shared" si="8"/>
        <v>1000</v>
      </c>
      <c r="G44" s="168">
        <f t="shared" si="9"/>
        <v>-6</v>
      </c>
    </row>
    <row r="45" spans="1:7">
      <c r="E45" s="168"/>
      <c r="F45" s="168"/>
      <c r="G45" s="168"/>
    </row>
    <row r="46" spans="1:7">
      <c r="A46" s="118">
        <v>0</v>
      </c>
      <c r="B46" s="119">
        <v>0</v>
      </c>
      <c r="C46" s="119">
        <v>-4</v>
      </c>
      <c r="E46" s="168">
        <v>0</v>
      </c>
      <c r="F46" s="168">
        <f t="shared" si="1"/>
        <v>0</v>
      </c>
      <c r="G46" s="168">
        <f t="shared" si="2"/>
        <v>-1</v>
      </c>
    </row>
    <row r="47" spans="1:7">
      <c r="A47" s="120">
        <v>26</v>
      </c>
      <c r="B47" s="121">
        <v>10</v>
      </c>
      <c r="C47" s="119">
        <v>-4</v>
      </c>
      <c r="E47" s="168">
        <f t="shared" si="3"/>
        <v>18</v>
      </c>
      <c r="F47" s="168">
        <f t="shared" si="1"/>
        <v>10</v>
      </c>
      <c r="G47" s="168">
        <f t="shared" si="2"/>
        <v>-1</v>
      </c>
    </row>
    <row r="48" spans="1:7">
      <c r="A48" s="120">
        <v>84</v>
      </c>
      <c r="B48" s="121">
        <v>20</v>
      </c>
      <c r="C48" s="119">
        <v>-4</v>
      </c>
      <c r="E48" s="168">
        <f t="shared" si="3"/>
        <v>76</v>
      </c>
      <c r="F48" s="168">
        <f t="shared" si="1"/>
        <v>20</v>
      </c>
      <c r="G48" s="168">
        <f t="shared" si="2"/>
        <v>-1</v>
      </c>
    </row>
    <row r="49" spans="1:7">
      <c r="A49" s="120">
        <v>128</v>
      </c>
      <c r="B49" s="121">
        <v>30</v>
      </c>
      <c r="C49" s="119">
        <v>-4</v>
      </c>
      <c r="E49" s="168">
        <f t="shared" si="3"/>
        <v>120</v>
      </c>
      <c r="F49" s="168">
        <f t="shared" si="1"/>
        <v>30</v>
      </c>
      <c r="G49" s="168">
        <f t="shared" si="2"/>
        <v>-1</v>
      </c>
    </row>
    <row r="50" spans="1:7">
      <c r="A50" s="120">
        <v>166</v>
      </c>
      <c r="B50" s="121">
        <v>40</v>
      </c>
      <c r="C50" s="119">
        <v>-4</v>
      </c>
      <c r="E50" s="168">
        <f t="shared" si="3"/>
        <v>158</v>
      </c>
      <c r="F50" s="168">
        <f t="shared" si="1"/>
        <v>40</v>
      </c>
      <c r="G50" s="168">
        <f t="shared" si="2"/>
        <v>-1</v>
      </c>
    </row>
    <row r="51" spans="1:7">
      <c r="A51" s="120">
        <v>230</v>
      </c>
      <c r="B51" s="121">
        <v>60</v>
      </c>
      <c r="C51" s="119">
        <v>-3</v>
      </c>
      <c r="E51" s="168">
        <f t="shared" si="3"/>
        <v>222</v>
      </c>
      <c r="F51" s="168">
        <f t="shared" si="1"/>
        <v>60</v>
      </c>
      <c r="G51" s="168">
        <f t="shared" si="2"/>
        <v>0</v>
      </c>
    </row>
    <row r="52" spans="1:7">
      <c r="A52" s="120">
        <v>298</v>
      </c>
      <c r="B52" s="121">
        <v>80</v>
      </c>
      <c r="C52" s="119">
        <v>-3</v>
      </c>
      <c r="E52" s="168">
        <f t="shared" si="3"/>
        <v>290</v>
      </c>
      <c r="F52" s="168">
        <f t="shared" si="1"/>
        <v>80</v>
      </c>
      <c r="G52" s="168">
        <f t="shared" si="2"/>
        <v>0</v>
      </c>
    </row>
    <row r="53" spans="1:7">
      <c r="A53" s="120">
        <v>350</v>
      </c>
      <c r="B53" s="121">
        <v>100</v>
      </c>
      <c r="C53" s="119">
        <v>-3</v>
      </c>
      <c r="E53" s="168">
        <f t="shared" si="3"/>
        <v>342</v>
      </c>
      <c r="F53" s="168">
        <f t="shared" si="1"/>
        <v>100</v>
      </c>
      <c r="G53" s="168">
        <f t="shared" si="2"/>
        <v>0</v>
      </c>
    </row>
    <row r="54" spans="1:7">
      <c r="A54" s="120">
        <v>444</v>
      </c>
      <c r="B54" s="121">
        <v>140</v>
      </c>
      <c r="C54" s="119">
        <v>-7</v>
      </c>
      <c r="E54" s="168">
        <f t="shared" si="3"/>
        <v>436</v>
      </c>
      <c r="F54" s="168">
        <f t="shared" si="1"/>
        <v>140</v>
      </c>
      <c r="G54" s="168">
        <f t="shared" si="2"/>
        <v>-4</v>
      </c>
    </row>
    <row r="55" spans="1:7">
      <c r="A55" s="120">
        <v>514</v>
      </c>
      <c r="B55" s="121">
        <v>180</v>
      </c>
      <c r="C55" s="119">
        <v>-6</v>
      </c>
      <c r="E55" s="168">
        <f t="shared" si="3"/>
        <v>506</v>
      </c>
      <c r="F55" s="168">
        <f t="shared" si="1"/>
        <v>180</v>
      </c>
      <c r="G55" s="168">
        <f t="shared" si="2"/>
        <v>-3</v>
      </c>
    </row>
    <row r="56" spans="1:7">
      <c r="A56" s="120">
        <v>678</v>
      </c>
      <c r="B56" s="121">
        <v>220</v>
      </c>
      <c r="C56" s="119">
        <v>-6</v>
      </c>
      <c r="E56" s="168">
        <f t="shared" si="3"/>
        <v>670</v>
      </c>
      <c r="F56" s="168">
        <f t="shared" si="1"/>
        <v>220</v>
      </c>
      <c r="G56" s="168">
        <f t="shared" si="2"/>
        <v>-3</v>
      </c>
    </row>
    <row r="57" spans="1:7">
      <c r="A57" s="120">
        <v>748</v>
      </c>
      <c r="B57" s="121">
        <v>280</v>
      </c>
      <c r="C57" s="119">
        <v>-7</v>
      </c>
      <c r="E57" s="168">
        <f t="shared" si="3"/>
        <v>740</v>
      </c>
      <c r="F57" s="168">
        <f t="shared" si="1"/>
        <v>280</v>
      </c>
      <c r="G57" s="168">
        <f t="shared" si="2"/>
        <v>-4</v>
      </c>
    </row>
    <row r="58" spans="1:7">
      <c r="A58" s="120">
        <v>764</v>
      </c>
      <c r="B58" s="121">
        <v>300</v>
      </c>
      <c r="C58" s="119">
        <v>-7</v>
      </c>
      <c r="E58" s="168">
        <f t="shared" si="3"/>
        <v>756</v>
      </c>
      <c r="F58" s="168">
        <f t="shared" si="1"/>
        <v>300</v>
      </c>
      <c r="G58" s="168">
        <f t="shared" si="2"/>
        <v>-4</v>
      </c>
    </row>
    <row r="59" spans="1:7">
      <c r="A59" s="120">
        <v>816</v>
      </c>
      <c r="B59" s="121">
        <v>350</v>
      </c>
      <c r="C59" s="119">
        <v>-7</v>
      </c>
      <c r="E59" s="168">
        <f t="shared" si="3"/>
        <v>808</v>
      </c>
      <c r="F59" s="168">
        <f t="shared" si="1"/>
        <v>350</v>
      </c>
      <c r="G59" s="168">
        <f t="shared" si="2"/>
        <v>-4</v>
      </c>
    </row>
    <row r="60" spans="1:7">
      <c r="A60" s="120">
        <v>944</v>
      </c>
      <c r="B60" s="121">
        <v>400</v>
      </c>
      <c r="C60" s="119">
        <v>-6</v>
      </c>
      <c r="E60" s="168">
        <f t="shared" si="3"/>
        <v>936</v>
      </c>
      <c r="F60" s="168">
        <f t="shared" si="1"/>
        <v>400</v>
      </c>
      <c r="G60" s="168">
        <f t="shared" si="2"/>
        <v>-3</v>
      </c>
    </row>
    <row r="61" spans="1:7">
      <c r="A61" s="120">
        <v>966</v>
      </c>
      <c r="B61" s="121">
        <v>450</v>
      </c>
      <c r="C61" s="119">
        <v>-6</v>
      </c>
      <c r="E61" s="168">
        <f t="shared" si="3"/>
        <v>958</v>
      </c>
      <c r="F61" s="168">
        <f t="shared" si="1"/>
        <v>450</v>
      </c>
      <c r="G61" s="168">
        <f t="shared" si="2"/>
        <v>-3</v>
      </c>
    </row>
    <row r="62" spans="1:7">
      <c r="A62" s="120">
        <v>994</v>
      </c>
      <c r="B62" s="121">
        <v>500</v>
      </c>
      <c r="C62" s="119">
        <v>-5</v>
      </c>
      <c r="E62" s="168">
        <f t="shared" si="3"/>
        <v>986</v>
      </c>
      <c r="F62" s="168">
        <f t="shared" si="1"/>
        <v>500</v>
      </c>
      <c r="G62" s="168">
        <f t="shared" si="2"/>
        <v>-2</v>
      </c>
    </row>
    <row r="63" spans="1:7">
      <c r="A63" s="123">
        <v>1001</v>
      </c>
      <c r="B63" s="121">
        <v>600</v>
      </c>
      <c r="C63" s="121">
        <v>-5</v>
      </c>
      <c r="E63" s="168">
        <f t="shared" si="3"/>
        <v>993</v>
      </c>
      <c r="F63" s="168">
        <f t="shared" si="1"/>
        <v>600</v>
      </c>
      <c r="G63" s="168">
        <f t="shared" si="2"/>
        <v>-2</v>
      </c>
    </row>
    <row r="64" spans="1:7">
      <c r="A64" s="125">
        <v>1011</v>
      </c>
      <c r="B64" s="121">
        <v>700</v>
      </c>
      <c r="C64" s="121">
        <v>-6</v>
      </c>
      <c r="E64" s="168">
        <f t="shared" ref="E64:E65" si="10">A64-8</f>
        <v>1003</v>
      </c>
      <c r="F64" s="168">
        <f t="shared" ref="F64:F65" si="11">B64</f>
        <v>700</v>
      </c>
      <c r="G64" s="168">
        <f t="shared" ref="G64:G65" si="12">C64+3</f>
        <v>-3</v>
      </c>
    </row>
    <row r="65" spans="1:7">
      <c r="A65" s="123">
        <v>994</v>
      </c>
      <c r="B65" s="121">
        <v>800</v>
      </c>
      <c r="C65" s="121">
        <v>-4</v>
      </c>
      <c r="E65" s="168">
        <f t="shared" si="10"/>
        <v>986</v>
      </c>
      <c r="F65" s="168">
        <f t="shared" si="11"/>
        <v>800</v>
      </c>
      <c r="G65" s="168">
        <f t="shared" si="12"/>
        <v>-1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</vt:lpstr>
      <vt:lpstr>Hoja1</vt:lpstr>
      <vt:lpstr>'1'!Área_de_impresión</vt:lpstr>
    </vt:vector>
  </TitlesOfParts>
  <Company>flia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</dc:creator>
  <cp:lastModifiedBy>Rafael Espitia</cp:lastModifiedBy>
  <cp:lastPrinted>2013-09-25T14:16:38Z</cp:lastPrinted>
  <dcterms:created xsi:type="dcterms:W3CDTF">2006-01-04T22:05:30Z</dcterms:created>
  <dcterms:modified xsi:type="dcterms:W3CDTF">2013-11-13T03:01:50Z</dcterms:modified>
</cp:coreProperties>
</file>